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\Desktop\TT 2021\Rankin\Veteranos\Primer\"/>
    </mc:Choice>
  </mc:AlternateContent>
  <xr:revisionPtr revIDLastSave="0" documentId="13_ncr:1_{5FC45C14-7F0F-4ACD-8401-1C8F83A17A7B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Inscripcion" sheetId="1" r:id="rId1"/>
    <sheet name="Grupo 1 (A)" sheetId="6" r:id="rId2"/>
    <sheet name="Rifa" sheetId="4" r:id="rId3"/>
    <sheet name="Llave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6" l="1"/>
  <c r="F15" i="6"/>
  <c r="E15" i="6"/>
  <c r="D15" i="6"/>
  <c r="D27" i="6" s="1"/>
  <c r="G14" i="6"/>
  <c r="F14" i="6"/>
  <c r="E14" i="6"/>
  <c r="D14" i="6"/>
  <c r="D19" i="6" s="1"/>
  <c r="D24" i="6" s="1"/>
  <c r="D29" i="6" s="1"/>
  <c r="G13" i="6"/>
  <c r="F13" i="6"/>
  <c r="E13" i="6"/>
  <c r="D13" i="6"/>
  <c r="D21" i="6" s="1"/>
  <c r="G12" i="6"/>
  <c r="F12" i="6"/>
  <c r="E12" i="6"/>
  <c r="D12" i="6"/>
  <c r="D26" i="6" s="1"/>
  <c r="D20" i="6" l="1"/>
  <c r="D25" i="6" s="1"/>
  <c r="D18" i="6"/>
  <c r="D22" i="6"/>
  <c r="D23" i="6"/>
  <c r="D28" i="6"/>
  <c r="W17" i="5"/>
  <c r="V17" i="5"/>
  <c r="U17" i="5"/>
  <c r="T17" i="5"/>
  <c r="W16" i="5"/>
  <c r="V16" i="5"/>
  <c r="U16" i="5"/>
  <c r="T16" i="5"/>
  <c r="W15" i="5"/>
  <c r="V15" i="5"/>
  <c r="U15" i="5"/>
  <c r="T15" i="5"/>
  <c r="W14" i="5"/>
  <c r="V14" i="5"/>
  <c r="U14" i="5"/>
  <c r="T14" i="5"/>
  <c r="D12" i="5"/>
  <c r="F12" i="5" s="1"/>
  <c r="W11" i="5"/>
  <c r="V11" i="5"/>
  <c r="X11" i="5" s="1"/>
  <c r="X17" i="5" s="1"/>
  <c r="U11" i="5"/>
  <c r="T11" i="5"/>
  <c r="D11" i="5"/>
  <c r="F11" i="5" s="1"/>
  <c r="W10" i="5"/>
  <c r="V10" i="5"/>
  <c r="X10" i="5" s="1"/>
  <c r="X16" i="5" s="1"/>
  <c r="U10" i="5"/>
  <c r="T10" i="5"/>
  <c r="D10" i="5"/>
  <c r="F10" i="5" s="1"/>
  <c r="W9" i="5"/>
  <c r="V9" i="5"/>
  <c r="X9" i="5" s="1"/>
  <c r="X15" i="5" s="1"/>
  <c r="U9" i="5"/>
  <c r="T9" i="5"/>
  <c r="D9" i="5"/>
  <c r="F9" i="5" s="1"/>
  <c r="W8" i="5"/>
  <c r="V8" i="5"/>
  <c r="D13" i="5" s="1"/>
  <c r="U8" i="5"/>
  <c r="T8" i="5"/>
  <c r="D8" i="5"/>
  <c r="F8" i="5" s="1"/>
  <c r="F13" i="5" l="1"/>
  <c r="E13" i="5"/>
  <c r="E8" i="5"/>
  <c r="E9" i="5"/>
  <c r="E10" i="5"/>
  <c r="E11" i="5"/>
  <c r="E12" i="5"/>
  <c r="D14" i="5"/>
  <c r="D15" i="5"/>
  <c r="X8" i="5"/>
  <c r="X14" i="5" s="1"/>
  <c r="E15" i="5" l="1"/>
  <c r="F15" i="5"/>
  <c r="E14" i="5"/>
  <c r="F14" i="5"/>
</calcChain>
</file>

<file path=xl/sharedStrings.xml><?xml version="1.0" encoding="utf-8"?>
<sst xmlns="http://schemas.openxmlformats.org/spreadsheetml/2006/main" count="80" uniqueCount="57">
  <si>
    <t>1er Ranking Veteranos 2021</t>
  </si>
  <si>
    <t>REPORTE DE INSCRIPCION PARA 60-64</t>
  </si>
  <si>
    <t>CARNE</t>
  </si>
  <si>
    <t>NOMBRE</t>
  </si>
  <si>
    <t>CLUB</t>
  </si>
  <si>
    <t>RANKING</t>
  </si>
  <si>
    <t>PUNTOS</t>
  </si>
  <si>
    <t>Alvaro Arriaga Mora</t>
  </si>
  <si>
    <t>San José</t>
  </si>
  <si>
    <t>Hernan Solis Rodriguez</t>
  </si>
  <si>
    <t>Naranjo</t>
  </si>
  <si>
    <t>Ramon Castillo Villareal</t>
  </si>
  <si>
    <t>Heredia</t>
  </si>
  <si>
    <t>Paul Kleiman Neuman</t>
  </si>
  <si>
    <t>San Jose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</si>
  <si>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</si>
  <si>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</si>
  <si>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</si>
  <si>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</si>
  <si>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</si>
  <si>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</si>
  <si>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</si>
  <si>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</si>
  <si>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</si>
  <si>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</si>
  <si>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</si>
  <si>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</si>
  <si>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</si>
  <si>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</si>
  <si>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</si>
  <si>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</si>
  <si>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</si>
  <si>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</si>
  <si>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60-64</t>
  </si>
  <si>
    <t>1 (A)</t>
  </si>
  <si>
    <t>Pegue el resultado de la rifa abajo</t>
  </si>
  <si>
    <t>Posicion en la llave</t>
  </si>
  <si>
    <t>1A</t>
  </si>
  <si>
    <t>2B</t>
  </si>
  <si>
    <t>2A</t>
  </si>
  <si>
    <t>1B</t>
  </si>
  <si>
    <t xml:space="preserve">Llave final </t>
  </si>
  <si>
    <t>GANADORES DE GRUPO</t>
  </si>
  <si>
    <t>1st G1</t>
  </si>
  <si>
    <t>Gr</t>
  </si>
  <si>
    <t>2nd</t>
  </si>
  <si>
    <t>1C</t>
  </si>
  <si>
    <t>1st 3-4</t>
  </si>
  <si>
    <t>1D</t>
  </si>
  <si>
    <t>SEGUNDOS DE GRUPO</t>
  </si>
  <si>
    <t>1st G2</t>
  </si>
  <si>
    <t>2C</t>
  </si>
  <si>
    <t>2D</t>
  </si>
  <si>
    <t>-</t>
  </si>
  <si>
    <t xml:space="preserve"> </t>
  </si>
  <si>
    <t xml:space="preserve">Fecha: 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</si>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</sst>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9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6"/>
      <name val="MS Sans Serif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7" fillId="2" borderId="17"/>
  </cellStyleXfs>
  <cellXfs count="116">
    <xf numFmtId="0" fontId="0" fillId="0" borderId="0" xfId="0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/>
    <xf numFmtId="0" fontId="10" fillId="2" borderId="1" xfId="0" applyNumberFormat="1" applyFont="1" applyFill="1" applyBorder="1"/>
    <xf numFmtId="0" fontId="11" fillId="2" borderId="1" xfId="0" applyNumberFormat="1" applyFont="1" applyFill="1" applyBorder="1" applyAlignment="1" applyProtection="1">
      <alignment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22" fillId="5" borderId="14" xfId="0" applyNumberFormat="1" applyFont="1" applyFill="1" applyBorder="1" applyAlignment="1" applyProtection="1">
      <alignment horizontal="center" vertical="center"/>
    </xf>
    <xf numFmtId="0" fontId="23" fillId="2" borderId="2" xfId="0" applyNumberFormat="1" applyFont="1" applyFill="1" applyBorder="1" applyAlignment="1" applyProtection="1">
      <alignment horizontal="center" vertical="center"/>
    </xf>
    <xf numFmtId="0" fontId="24" fillId="6" borderId="3" xfId="0" applyNumberFormat="1" applyFont="1" applyFill="1" applyBorder="1" applyAlignment="1" applyProtection="1">
      <alignment horizontal="center" vertical="center"/>
    </xf>
    <xf numFmtId="0" fontId="25" fillId="7" borderId="15" xfId="0" applyNumberFormat="1" applyFont="1" applyFill="1" applyBorder="1" applyAlignment="1" applyProtection="1">
      <alignment vertical="center"/>
    </xf>
    <xf numFmtId="0" fontId="26" fillId="2" borderId="16" xfId="0" applyNumberFormat="1" applyFont="1" applyFill="1" applyBorder="1" applyAlignment="1" applyProtection="1">
      <alignment horizontal="left" vertical="center"/>
    </xf>
    <xf numFmtId="0" fontId="27" fillId="3" borderId="17" xfId="0" applyNumberFormat="1" applyFont="1" applyFill="1" applyBorder="1" applyAlignment="1" applyProtection="1">
      <alignment vertical="center"/>
    </xf>
    <xf numFmtId="0" fontId="28" fillId="5" borderId="18" xfId="0" applyNumberFormat="1" applyFont="1" applyFill="1" applyBorder="1" applyAlignment="1" applyProtection="1">
      <alignment horizontal="center" vertical="center"/>
    </xf>
    <xf numFmtId="0" fontId="29" fillId="5" borderId="15" xfId="0" applyNumberFormat="1" applyFont="1" applyFill="1" applyBorder="1" applyAlignment="1" applyProtection="1">
      <alignment horizontal="center" vertical="center"/>
    </xf>
    <xf numFmtId="0" fontId="30" fillId="2" borderId="15" xfId="0" applyNumberFormat="1" applyFont="1" applyFill="1" applyBorder="1" applyAlignment="1" applyProtection="1">
      <alignment horizontal="right" vertical="center"/>
      <protection locked="0"/>
    </xf>
    <xf numFmtId="0" fontId="31" fillId="2" borderId="15" xfId="0" applyNumberFormat="1" applyFont="1" applyFill="1" applyBorder="1" applyAlignment="1" applyProtection="1">
      <alignment vertical="center"/>
    </xf>
    <xf numFmtId="0" fontId="32" fillId="8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15" xfId="0" applyNumberFormat="1" applyFont="1" applyFill="1" applyBorder="1" applyAlignment="1" applyProtection="1">
      <alignment horizontal="center" vertical="center"/>
    </xf>
    <xf numFmtId="0" fontId="34" fillId="2" borderId="14" xfId="0" applyNumberFormat="1" applyFont="1" applyFill="1" applyBorder="1" applyAlignment="1" applyProtection="1">
      <alignment horizontal="center" vertical="center"/>
    </xf>
    <xf numFmtId="0" fontId="35" fillId="2" borderId="2" xfId="0" applyNumberFormat="1" applyFont="1" applyFill="1" applyBorder="1" applyAlignment="1" applyProtection="1">
      <alignment horizontal="center" vertical="center"/>
    </xf>
    <xf numFmtId="0" fontId="36" fillId="3" borderId="4" xfId="0" applyNumberFormat="1" applyFont="1" applyFill="1" applyBorder="1" applyAlignment="1" applyProtection="1">
      <alignment vertical="center"/>
    </xf>
    <xf numFmtId="0" fontId="37" fillId="5" borderId="19" xfId="0" applyNumberFormat="1" applyFont="1" applyFill="1" applyBorder="1" applyAlignment="1" applyProtection="1">
      <alignment horizontal="center" vertical="center"/>
    </xf>
    <xf numFmtId="0" fontId="38" fillId="5" borderId="20" xfId="0" applyNumberFormat="1" applyFont="1" applyFill="1" applyBorder="1" applyAlignment="1" applyProtection="1">
      <alignment horizontal="center" vertical="center"/>
    </xf>
    <xf numFmtId="0" fontId="39" fillId="5" borderId="16" xfId="0" applyNumberFormat="1" applyFont="1" applyFill="1" applyBorder="1" applyAlignment="1" applyProtection="1">
      <alignment horizontal="center" vertical="center"/>
    </xf>
    <xf numFmtId="0" fontId="40" fillId="2" borderId="16" xfId="0" applyNumberFormat="1" applyFont="1" applyFill="1" applyBorder="1" applyAlignment="1" applyProtection="1">
      <alignment horizontal="right" vertical="center"/>
      <protection locked="0"/>
    </xf>
    <xf numFmtId="0" fontId="41" fillId="3" borderId="6" xfId="0" applyNumberFormat="1" applyFont="1" applyFill="1" applyBorder="1" applyAlignment="1" applyProtection="1">
      <alignment vertical="center"/>
    </xf>
    <xf numFmtId="0" fontId="42" fillId="3" borderId="8" xfId="0" applyNumberFormat="1" applyFont="1" applyFill="1" applyBorder="1" applyAlignment="1" applyProtection="1">
      <alignment vertical="center"/>
    </xf>
    <xf numFmtId="0" fontId="43" fillId="9" borderId="19" xfId="0" applyNumberFormat="1" applyFont="1" applyFill="1" applyBorder="1" applyAlignment="1" applyProtection="1">
      <alignment horizontal="center" vertical="center"/>
    </xf>
    <xf numFmtId="0" fontId="44" fillId="9" borderId="20" xfId="0" applyNumberFormat="1" applyFont="1" applyFill="1" applyBorder="1" applyAlignment="1" applyProtection="1">
      <alignment horizontal="center" vertical="center"/>
    </xf>
    <xf numFmtId="0" fontId="45" fillId="9" borderId="16" xfId="0" applyNumberFormat="1" applyFont="1" applyFill="1" applyBorder="1" applyAlignment="1" applyProtection="1">
      <alignment horizontal="center" vertical="center"/>
    </xf>
    <xf numFmtId="0" fontId="46" fillId="3" borderId="1" xfId="0" applyNumberFormat="1" applyFont="1" applyFill="1" applyBorder="1" applyAlignment="1" applyProtection="1">
      <alignment horizontal="center" vertical="center"/>
      <protection locked="0"/>
    </xf>
    <xf numFmtId="0" fontId="47" fillId="9" borderId="21" xfId="0" applyNumberFormat="1" applyFont="1" applyFill="1" applyBorder="1" applyAlignment="1" applyProtection="1">
      <alignment horizontal="center" vertical="center"/>
    </xf>
    <xf numFmtId="0" fontId="48" fillId="2" borderId="22" xfId="0" applyNumberFormat="1" applyFont="1" applyFill="1" applyBorder="1" applyAlignment="1" applyProtection="1">
      <alignment horizontal="center" vertical="center"/>
    </xf>
    <xf numFmtId="0" fontId="49" fillId="6" borderId="23" xfId="0" applyNumberFormat="1" applyFont="1" applyFill="1" applyBorder="1" applyAlignment="1" applyProtection="1">
      <alignment horizontal="center" vertical="center"/>
    </xf>
    <xf numFmtId="0" fontId="50" fillId="2" borderId="23" xfId="0" applyNumberFormat="1" applyFont="1" applyFill="1" applyBorder="1" applyAlignment="1" applyProtection="1">
      <alignment vertical="center"/>
    </xf>
    <xf numFmtId="0" fontId="51" fillId="2" borderId="24" xfId="0" applyNumberFormat="1" applyFont="1" applyFill="1" applyBorder="1" applyAlignment="1" applyProtection="1">
      <alignment horizontal="left" vertical="center"/>
    </xf>
    <xf numFmtId="0" fontId="52" fillId="3" borderId="25" xfId="0" applyNumberFormat="1" applyFont="1" applyFill="1" applyBorder="1" applyAlignment="1" applyProtection="1">
      <alignment vertical="center"/>
    </xf>
    <xf numFmtId="0" fontId="53" fillId="9" borderId="26" xfId="0" applyNumberFormat="1" applyFont="1" applyFill="1" applyBorder="1" applyAlignment="1" applyProtection="1">
      <alignment horizontal="center" vertical="center"/>
    </xf>
    <xf numFmtId="0" fontId="54" fillId="9" borderId="27" xfId="0" applyNumberFormat="1" applyFont="1" applyFill="1" applyBorder="1" applyAlignment="1" applyProtection="1">
      <alignment horizontal="center" vertical="center"/>
    </xf>
    <xf numFmtId="0" fontId="55" fillId="9" borderId="28" xfId="0" applyNumberFormat="1" applyFont="1" applyFill="1" applyBorder="1" applyAlignment="1" applyProtection="1">
      <alignment horizontal="center" vertical="center"/>
    </xf>
    <xf numFmtId="0" fontId="56" fillId="2" borderId="28" xfId="0" applyNumberFormat="1" applyFont="1" applyFill="1" applyBorder="1" applyAlignment="1" applyProtection="1">
      <alignment horizontal="right" vertical="center"/>
      <protection locked="0"/>
    </xf>
    <xf numFmtId="0" fontId="57" fillId="2" borderId="3" xfId="0" applyNumberFormat="1" applyFont="1" applyFill="1" applyBorder="1" applyAlignment="1" applyProtection="1">
      <alignment vertical="center"/>
    </xf>
    <xf numFmtId="0" fontId="58" fillId="2" borderId="28" xfId="0" applyNumberFormat="1" applyFont="1" applyFill="1" applyBorder="1" applyAlignment="1" applyProtection="1">
      <alignment horizontal="left" vertical="center"/>
    </xf>
    <xf numFmtId="0" fontId="59" fillId="9" borderId="29" xfId="0" applyNumberFormat="1" applyFont="1" applyFill="1" applyBorder="1" applyAlignment="1" applyProtection="1">
      <alignment horizontal="center" vertical="center"/>
    </xf>
    <xf numFmtId="0" fontId="60" fillId="2" borderId="6" xfId="0" applyNumberFormat="1" applyFont="1" applyFill="1" applyBorder="1" applyAlignment="1" applyProtection="1">
      <alignment horizontal="center" vertical="center"/>
    </xf>
    <xf numFmtId="0" fontId="61" fillId="6" borderId="17" xfId="0" applyNumberFormat="1" applyFont="1" applyFill="1" applyBorder="1" applyAlignment="1" applyProtection="1">
      <alignment horizontal="center" vertical="center"/>
    </xf>
    <xf numFmtId="0" fontId="62" fillId="7" borderId="30" xfId="0" applyNumberFormat="1" applyFont="1" applyFill="1" applyBorder="1" applyAlignment="1" applyProtection="1">
      <alignment vertical="center"/>
    </xf>
    <xf numFmtId="0" fontId="63" fillId="2" borderId="30" xfId="0" applyNumberFormat="1" applyFont="1" applyFill="1" applyBorder="1" applyAlignment="1" applyProtection="1">
      <alignment horizontal="left" vertical="center"/>
    </xf>
    <xf numFmtId="0" fontId="64" fillId="3" borderId="3" xfId="0" applyNumberFormat="1" applyFont="1" applyFill="1" applyBorder="1" applyAlignment="1" applyProtection="1">
      <alignment vertical="center"/>
    </xf>
    <xf numFmtId="0" fontId="65" fillId="2" borderId="17" xfId="0" applyNumberFormat="1" applyFont="1" applyFill="1" applyBorder="1" applyAlignment="1" applyProtection="1">
      <alignment horizontal="center" vertical="center"/>
    </xf>
    <xf numFmtId="0" fontId="66" fillId="2" borderId="17" xfId="0" applyNumberFormat="1" applyFont="1" applyFill="1" applyBorder="1" applyAlignment="1" applyProtection="1">
      <alignment horizontal="right" vertical="center"/>
      <protection locked="0"/>
    </xf>
    <xf numFmtId="0" fontId="67" fillId="2" borderId="17" xfId="0" applyNumberFormat="1" applyFont="1" applyFill="1" applyBorder="1" applyAlignment="1" applyProtection="1">
      <alignment vertical="center"/>
    </xf>
    <xf numFmtId="0" fontId="68" fillId="2" borderId="17" xfId="0" applyNumberFormat="1" applyFont="1" applyFill="1" applyBorder="1" applyAlignment="1" applyProtection="1">
      <alignment horizontal="left" vertical="center"/>
    </xf>
    <xf numFmtId="0" fontId="69" fillId="2" borderId="17" xfId="0" applyNumberFormat="1" applyFont="1" applyFill="1" applyBorder="1" applyAlignment="1" applyProtection="1">
      <alignment horizontal="center" vertical="center"/>
      <protection locked="0"/>
    </xf>
    <xf numFmtId="0" fontId="70" fillId="2" borderId="17" xfId="0" applyNumberFormat="1" applyFont="1" applyFill="1" applyBorder="1" applyAlignment="1" applyProtection="1">
      <alignment horizontal="center" vertical="center"/>
    </xf>
    <xf numFmtId="0" fontId="71" fillId="3" borderId="11" xfId="0" applyNumberFormat="1" applyFont="1" applyFill="1" applyBorder="1" applyAlignment="1" applyProtection="1">
      <alignment vertical="center"/>
    </xf>
    <xf numFmtId="0" fontId="72" fillId="2" borderId="17" xfId="0" applyNumberFormat="1" applyFont="1" applyFill="1" applyBorder="1" applyAlignment="1" applyProtection="1">
      <alignment horizontal="center" vertical="center"/>
    </xf>
    <xf numFmtId="0" fontId="73" fillId="4" borderId="18" xfId="0" applyNumberFormat="1" applyFont="1" applyFill="1" applyBorder="1" applyAlignment="1" applyProtection="1">
      <alignment horizontal="center" vertical="center"/>
    </xf>
    <xf numFmtId="0" fontId="74" fillId="4" borderId="14" xfId="0" applyNumberFormat="1" applyFont="1" applyFill="1" applyBorder="1" applyAlignment="1" applyProtection="1">
      <alignment horizontal="center" vertical="center"/>
    </xf>
    <xf numFmtId="0" fontId="75" fillId="4" borderId="15" xfId="0" applyNumberFormat="1" applyFont="1" applyFill="1" applyBorder="1" applyAlignment="1" applyProtection="1">
      <alignment horizontal="center" vertical="center"/>
    </xf>
    <xf numFmtId="0" fontId="76" fillId="2" borderId="4" xfId="0" applyNumberFormat="1" applyFont="1" applyFill="1" applyBorder="1" applyAlignment="1" applyProtection="1">
      <alignment horizontal="center" vertical="center"/>
    </xf>
    <xf numFmtId="0" fontId="77" fillId="4" borderId="19" xfId="0" applyNumberFormat="1" applyFont="1" applyFill="1" applyBorder="1" applyAlignment="1" applyProtection="1">
      <alignment horizontal="center" vertical="center"/>
    </xf>
    <xf numFmtId="0" fontId="78" fillId="4" borderId="20" xfId="0" applyNumberFormat="1" applyFont="1" applyFill="1" applyBorder="1" applyAlignment="1" applyProtection="1">
      <alignment horizontal="center" vertical="center"/>
    </xf>
    <xf numFmtId="0" fontId="79" fillId="4" borderId="16" xfId="0" applyNumberFormat="1" applyFont="1" applyFill="1" applyBorder="1" applyAlignment="1" applyProtection="1">
      <alignment horizontal="center" vertical="center"/>
    </xf>
    <xf numFmtId="0" fontId="80" fillId="2" borderId="20" xfId="0" applyNumberFormat="1" applyFont="1" applyFill="1" applyBorder="1" applyAlignment="1" applyProtection="1">
      <alignment horizontal="center" vertical="center"/>
    </xf>
    <xf numFmtId="0" fontId="81" fillId="2" borderId="17" xfId="0" applyNumberFormat="1" applyFont="1" applyFill="1" applyBorder="1" applyAlignment="1" applyProtection="1">
      <alignment horizontal="center" vertical="center"/>
    </xf>
    <xf numFmtId="0" fontId="82" fillId="2" borderId="17" xfId="0" applyNumberFormat="1" applyFont="1" applyFill="1" applyBorder="1" applyAlignment="1" applyProtection="1">
      <alignment horizontal="center" vertical="center"/>
    </xf>
    <xf numFmtId="0" fontId="83" fillId="2" borderId="17" xfId="0" applyNumberFormat="1" applyFont="1" applyFill="1" applyBorder="1" applyAlignment="1" applyProtection="1">
      <alignment vertical="center"/>
    </xf>
    <xf numFmtId="0" fontId="84" fillId="4" borderId="26" xfId="0" applyNumberFormat="1" applyFont="1" applyFill="1" applyBorder="1" applyAlignment="1" applyProtection="1">
      <alignment horizontal="center" vertical="center"/>
    </xf>
    <xf numFmtId="0" fontId="85" fillId="4" borderId="27" xfId="0" applyNumberFormat="1" applyFont="1" applyFill="1" applyBorder="1" applyAlignment="1" applyProtection="1">
      <alignment horizontal="center" vertical="center"/>
    </xf>
    <xf numFmtId="0" fontId="86" fillId="4" borderId="28" xfId="0" applyNumberFormat="1" applyFont="1" applyFill="1" applyBorder="1" applyAlignment="1" applyProtection="1">
      <alignment horizontal="center" vertical="center"/>
    </xf>
    <xf numFmtId="0" fontId="87" fillId="2" borderId="27" xfId="0" applyNumberFormat="1" applyFont="1" applyFill="1" applyBorder="1" applyAlignment="1" applyProtection="1">
      <alignment horizontal="center" vertical="center"/>
    </xf>
    <xf numFmtId="0" fontId="88" fillId="2" borderId="1" xfId="0" applyNumberFormat="1" applyFont="1" applyFill="1" applyBorder="1" applyAlignment="1" applyProtection="1">
      <alignment horizontal="center" vertical="center"/>
    </xf>
    <xf numFmtId="0" fontId="89" fillId="2" borderId="17" xfId="0" applyNumberFormat="1" applyFont="1" applyFill="1" applyBorder="1" applyAlignment="1" applyProtection="1">
      <alignment horizontal="center" vertical="center"/>
    </xf>
    <xf numFmtId="0" fontId="90" fillId="2" borderId="17" xfId="0" applyNumberFormat="1" applyFont="1" applyFill="1" applyBorder="1" applyAlignment="1" applyProtection="1">
      <alignment horizontal="left" vertical="center"/>
    </xf>
    <xf numFmtId="0" fontId="91" fillId="2" borderId="17" xfId="0" applyNumberFormat="1" applyFont="1" applyFill="1" applyBorder="1" applyAlignment="1" applyProtection="1">
      <alignment horizontal="left" vertical="center"/>
    </xf>
    <xf numFmtId="0" fontId="92" fillId="2" borderId="1" xfId="0" applyNumberFormat="1" applyFont="1" applyFill="1" applyBorder="1" applyAlignment="1" applyProtection="1">
      <alignment horizontal="center" vertical="center"/>
      <protection locked="0"/>
    </xf>
    <xf numFmtId="0" fontId="93" fillId="2" borderId="17" xfId="0" applyNumberFormat="1" applyFont="1" applyFill="1" applyBorder="1" applyAlignment="1" applyProtection="1">
      <alignment horizontal="left" vertical="center"/>
    </xf>
    <xf numFmtId="0" fontId="94" fillId="2" borderId="17" xfId="0" applyNumberFormat="1" applyFont="1" applyFill="1" applyBorder="1" applyAlignment="1" applyProtection="1">
      <alignment horizontal="left" vertical="center"/>
    </xf>
    <xf numFmtId="0" fontId="95" fillId="3" borderId="1" xfId="0" applyNumberFormat="1" applyFont="1" applyFill="1" applyBorder="1" applyAlignment="1" applyProtection="1">
      <alignment horizontal="left" vertical="center"/>
    </xf>
    <xf numFmtId="0" fontId="96" fillId="3" borderId="1" xfId="0" applyNumberFormat="1" applyFont="1" applyFill="1" applyBorder="1" applyAlignment="1" applyProtection="1">
      <alignment vertical="center"/>
    </xf>
    <xf numFmtId="0" fontId="13" fillId="4" borderId="7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0" fontId="15" fillId="4" borderId="8" xfId="0" applyNumberFormat="1" applyFont="1" applyFill="1" applyBorder="1" applyAlignment="1" applyProtection="1">
      <alignment horizontal="center" vertical="center"/>
    </xf>
    <xf numFmtId="0" fontId="16" fillId="4" borderId="9" xfId="0" applyNumberFormat="1" applyFont="1" applyFill="1" applyBorder="1" applyAlignment="1" applyProtection="1">
      <alignment horizontal="center" vertical="center"/>
    </xf>
    <xf numFmtId="0" fontId="17" fillId="4" borderId="10" xfId="0" applyNumberFormat="1" applyFont="1" applyFill="1" applyBorder="1" applyAlignment="1" applyProtection="1">
      <alignment horizontal="center" vertical="center"/>
    </xf>
    <xf numFmtId="0" fontId="18" fillId="4" borderId="11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0" fontId="20" fillId="2" borderId="13" xfId="0" applyNumberFormat="1" applyFont="1" applyFill="1" applyBorder="1" applyAlignment="1" applyProtection="1">
      <alignment horizontal="center" vertical="center"/>
    </xf>
    <xf numFmtId="0" fontId="21" fillId="2" borderId="5" xfId="0" applyNumberFormat="1" applyFont="1" applyFill="1" applyBorder="1" applyAlignment="1" applyProtection="1">
      <alignment horizontal="center" vertical="center"/>
    </xf>
    <xf numFmtId="0" fontId="97" fillId="2" borderId="17" xfId="1"/>
    <xf numFmtId="0" fontId="1" fillId="2" borderId="17" xfId="1" applyFont="1"/>
    <xf numFmtId="0" fontId="1" fillId="2" borderId="17" xfId="1" applyFont="1" applyAlignment="1">
      <alignment horizontal="center"/>
    </xf>
    <xf numFmtId="0" fontId="4" fillId="2" borderId="17" xfId="1" applyFont="1"/>
    <xf numFmtId="14" fontId="8" fillId="2" borderId="17" xfId="1" applyNumberFormat="1" applyFont="1"/>
    <xf numFmtId="14" fontId="2" fillId="2" borderId="17" xfId="1" applyNumberFormat="1" applyFont="1"/>
    <xf numFmtId="0" fontId="2" fillId="2" borderId="17" xfId="1" applyFont="1"/>
    <xf numFmtId="0" fontId="4" fillId="2" borderId="17" xfId="1" applyFont="1" applyAlignment="1">
      <alignment horizontal="center"/>
    </xf>
    <xf numFmtId="0" fontId="1" fillId="2" borderId="17" xfId="1" applyFont="1" applyAlignment="1">
      <alignment horizontal="center"/>
    </xf>
    <xf numFmtId="0" fontId="2" fillId="2" borderId="17" xfId="1" applyFont="1" applyAlignment="1">
      <alignment horizontal="center"/>
    </xf>
    <xf numFmtId="0" fontId="98" fillId="2" borderId="17" xfId="1" applyFont="1" applyAlignment="1">
      <alignment horizontal="center"/>
    </xf>
    <xf numFmtId="0" fontId="5" fillId="2" borderId="2" xfId="1" applyFont="1" applyBorder="1" applyAlignment="1">
      <alignment vertical="center"/>
    </xf>
    <xf numFmtId="0" fontId="6" fillId="2" borderId="2" xfId="1" applyFont="1" applyBorder="1" applyAlignment="1">
      <alignment vertical="center"/>
    </xf>
    <xf numFmtId="0" fontId="7" fillId="2" borderId="2" xfId="1" applyFont="1" applyBorder="1" applyAlignment="1">
      <alignment horizontal="center"/>
    </xf>
    <xf numFmtId="0" fontId="7" fillId="2" borderId="4" xfId="1" applyFont="1" applyBorder="1" applyAlignment="1">
      <alignment horizontal="center"/>
    </xf>
    <xf numFmtId="0" fontId="3" fillId="2" borderId="4" xfId="1" applyFont="1" applyBorder="1" applyAlignment="1">
      <alignment horizontal="center"/>
    </xf>
    <xf numFmtId="0" fontId="3" fillId="2" borderId="5" xfId="1" applyFont="1" applyBorder="1"/>
    <xf numFmtId="0" fontId="6" fillId="2" borderId="2" xfId="1" applyFont="1" applyBorder="1"/>
    <xf numFmtId="0" fontId="3" fillId="2" borderId="2" xfId="1" applyFont="1" applyBorder="1"/>
    <xf numFmtId="0" fontId="3" fillId="2" borderId="4" xfId="1" applyFont="1" applyBorder="1"/>
    <xf numFmtId="0" fontId="3" fillId="2" borderId="6" xfId="1" applyFont="1" applyBorder="1" applyAlignment="1">
      <alignment horizontal="center"/>
    </xf>
    <xf numFmtId="0" fontId="3" fillId="2" borderId="6" xfId="1" applyFont="1" applyBorder="1"/>
    <xf numFmtId="0" fontId="3" fillId="2" borderId="31" xfId="1" applyFont="1" applyBorder="1"/>
    <xf numFmtId="0" fontId="7" fillId="2" borderId="2" xfId="1" applyFont="1" applyBorder="1"/>
  </cellXfs>
  <cellStyles count="2">
    <cellStyle name="Normal" xfId="0" builtinId="0"/>
    <cellStyle name="Normal 2" xfId="1" xr:uid="{FA238DD3-D92D-40FA-AE30-BB94268F02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2410EF2B-97DF-43A3-8C94-9457E0869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" y="381000"/>
          <a:ext cx="645727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workbookViewId="0">
      <selection activeCell="A4" sqref="A4:A7"/>
    </sheetView>
  </sheetViews>
  <sheetFormatPr baseColWidth="10" defaultColWidth="9.140625" defaultRowHeight="15" x14ac:dyDescent="0.25"/>
  <cols>
    <col min="2" max="2" width="23.425781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28</v>
      </c>
      <c r="B4" t="s">
        <v>7</v>
      </c>
      <c r="C4" t="s">
        <v>8</v>
      </c>
      <c r="D4">
        <v>1</v>
      </c>
      <c r="E4">
        <v>500</v>
      </c>
    </row>
    <row r="5" spans="1:5" x14ac:dyDescent="0.25">
      <c r="A5">
        <v>1104</v>
      </c>
      <c r="B5" t="s">
        <v>9</v>
      </c>
      <c r="C5" t="s">
        <v>10</v>
      </c>
      <c r="D5">
        <v>11</v>
      </c>
      <c r="E5">
        <v>500</v>
      </c>
    </row>
    <row r="6" spans="1:5" x14ac:dyDescent="0.25">
      <c r="A6">
        <v>2266</v>
      </c>
      <c r="B6" t="s">
        <v>11</v>
      </c>
      <c r="C6" t="s">
        <v>12</v>
      </c>
      <c r="D6">
        <v>29</v>
      </c>
      <c r="E6">
        <v>500</v>
      </c>
    </row>
    <row r="7" spans="1:5" x14ac:dyDescent="0.25">
      <c r="A7">
        <v>3001</v>
      </c>
      <c r="B7" t="s">
        <v>13</v>
      </c>
      <c r="C7" t="s">
        <v>14</v>
      </c>
      <c r="D7">
        <v>116</v>
      </c>
      <c r="E7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33CB4-54B1-4B5B-9482-15B0266FEA56}">
  <dimension ref="B4:J35"/>
  <sheetViews>
    <sheetView tabSelected="1" workbookViewId="0">
      <selection activeCell="J15" sqref="J15"/>
    </sheetView>
  </sheetViews>
  <sheetFormatPr baseColWidth="10" defaultColWidth="9.140625" defaultRowHeight="15" x14ac:dyDescent="0.25"/>
  <cols>
    <col min="1" max="1" width="2" style="92" customWidth="1"/>
    <col min="2" max="2" width="13.28515625" style="92" bestFit="1" customWidth="1"/>
    <col min="3" max="3" width="8.28515625" style="92" bestFit="1" customWidth="1"/>
    <col min="4" max="4" width="28" style="92" bestFit="1" customWidth="1"/>
    <col min="5" max="5" width="11.7109375" style="92" bestFit="1" customWidth="1"/>
    <col min="6" max="6" width="14.85546875" style="92" bestFit="1" customWidth="1"/>
    <col min="7" max="7" width="11.7109375" style="92" bestFit="1" customWidth="1"/>
    <col min="8" max="8" width="9" style="92" bestFit="1" customWidth="1"/>
    <col min="9" max="9" width="12.140625" style="92" customWidth="1"/>
    <col min="10" max="10" width="14.5703125" style="92" customWidth="1"/>
    <col min="11" max="11" width="11.42578125" style="92" customWidth="1"/>
    <col min="12" max="16384" width="9.140625" style="92"/>
  </cols>
  <sheetData>
    <row r="4" spans="2:10" ht="15" customHeight="1" x14ac:dyDescent="0.35">
      <c r="D4" s="93"/>
    </row>
    <row r="5" spans="2:10" ht="25.5" customHeight="1" x14ac:dyDescent="0.35">
      <c r="D5" s="93"/>
    </row>
    <row r="6" spans="2:10" ht="25.5" customHeight="1" x14ac:dyDescent="0.35">
      <c r="D6" s="93"/>
    </row>
    <row r="7" spans="2:10" ht="29.25" customHeight="1" x14ac:dyDescent="0.35">
      <c r="C7" s="94"/>
      <c r="D7" s="94"/>
      <c r="E7" s="94"/>
      <c r="F7" s="94"/>
      <c r="G7" s="95" t="s">
        <v>55</v>
      </c>
      <c r="H7" s="96">
        <v>44258.773990254631</v>
      </c>
      <c r="J7" s="97"/>
    </row>
    <row r="8" spans="2:10" ht="20.25" customHeight="1" x14ac:dyDescent="0.35">
      <c r="D8" s="93"/>
      <c r="G8" s="98"/>
    </row>
    <row r="9" spans="2:10" ht="21" customHeight="1" x14ac:dyDescent="0.35">
      <c r="B9" s="1" t="s">
        <v>15</v>
      </c>
      <c r="C9" s="2"/>
      <c r="D9" s="3" t="s">
        <v>33</v>
      </c>
      <c r="E9" s="1" t="s">
        <v>16</v>
      </c>
      <c r="F9" s="3" t="s">
        <v>34</v>
      </c>
      <c r="G9" s="1" t="s">
        <v>17</v>
      </c>
      <c r="H9" s="99"/>
      <c r="J9" s="100"/>
    </row>
    <row r="10" spans="2:10" ht="30" customHeight="1" x14ac:dyDescent="0.25"/>
    <row r="11" spans="2:10" ht="21" customHeight="1" x14ac:dyDescent="0.25">
      <c r="B11" s="98" t="s">
        <v>18</v>
      </c>
      <c r="C11" s="101" t="s">
        <v>19</v>
      </c>
      <c r="D11" s="101" t="s">
        <v>20</v>
      </c>
      <c r="E11" s="101" t="s">
        <v>21</v>
      </c>
      <c r="F11" s="101" t="s">
        <v>22</v>
      </c>
      <c r="G11" s="101" t="s">
        <v>23</v>
      </c>
    </row>
    <row r="12" spans="2:10" ht="21" customHeight="1" x14ac:dyDescent="0.3">
      <c r="B12" s="102">
        <v>1</v>
      </c>
      <c r="C12">
        <v>28</v>
      </c>
      <c r="D12" s="103" t="str">
        <f>IF(ISBLANK(C12),"",VLOOKUP(C12,Inscripcion!$A$1:$E$199,2,FALSE))</f>
        <v>Alvaro Arriaga Mora</v>
      </c>
      <c r="E12" s="104" t="str">
        <f>IF(ISBLANK(C12),"",VLOOKUP(C12,Inscripcion!$A$1:$E$199,3,FALSE))</f>
        <v>San José</v>
      </c>
      <c r="F12" s="104">
        <f>IF(ISBLANK(C12),"",VLOOKUP(C12,Inscripcion!$A$1:$E$199,4,FALSE))</f>
        <v>1</v>
      </c>
      <c r="G12" s="104">
        <f>IF(ISBLANK(C12),"",VLOOKUP(C12,Inscripcion!$A$1:$E$199,5,FALSE))</f>
        <v>500</v>
      </c>
    </row>
    <row r="13" spans="2:10" ht="21" customHeight="1" x14ac:dyDescent="0.3">
      <c r="B13" s="102">
        <v>2</v>
      </c>
      <c r="C13">
        <v>1104</v>
      </c>
      <c r="D13" s="103" t="str">
        <f>IF(ISBLANK(C13),"",VLOOKUP(C13,Inscripcion!$A$1:$E$199,2,FALSE))</f>
        <v>Hernan Solis Rodriguez</v>
      </c>
      <c r="E13" s="104" t="str">
        <f>IF(ISBLANK(C13),"",VLOOKUP(C13,Inscripcion!$A$1:$E$199,3,FALSE))</f>
        <v>Naranjo</v>
      </c>
      <c r="F13" s="104">
        <f>IF(ISBLANK(C13),"",VLOOKUP(C13,Inscripcion!$A$1:$E$199,4,FALSE))</f>
        <v>11</v>
      </c>
      <c r="G13" s="104">
        <f>IF(ISBLANK(C13),"",VLOOKUP(C13,Inscripcion!$A$1:$E$199,5,FALSE))</f>
        <v>500</v>
      </c>
    </row>
    <row r="14" spans="2:10" ht="21" customHeight="1" x14ac:dyDescent="0.3">
      <c r="B14" s="102">
        <v>3</v>
      </c>
      <c r="C14">
        <v>2266</v>
      </c>
      <c r="D14" s="103" t="str">
        <f>IF(ISBLANK(C14),"",VLOOKUP(C14,Inscripcion!$A$1:$E$199,2,FALSE))</f>
        <v>Ramon Castillo Villareal</v>
      </c>
      <c r="E14" s="104" t="str">
        <f>IF(ISBLANK(C14),"",VLOOKUP(C14,Inscripcion!$A$1:$E$199,3,FALSE))</f>
        <v>Heredia</v>
      </c>
      <c r="F14" s="104">
        <f>IF(ISBLANK(C14),"",VLOOKUP(C14,Inscripcion!$A$1:$E$199,4,FALSE))</f>
        <v>29</v>
      </c>
      <c r="G14" s="104">
        <f>IF(ISBLANK(C14),"",VLOOKUP(C14,Inscripcion!$A$1:$E$199,5,FALSE))</f>
        <v>500</v>
      </c>
    </row>
    <row r="15" spans="2:10" ht="21" customHeight="1" x14ac:dyDescent="0.3">
      <c r="B15" s="102">
        <v>4</v>
      </c>
      <c r="C15">
        <v>3001</v>
      </c>
      <c r="D15" s="103" t="str">
        <f>IF(ISBLANK(C15),"",VLOOKUP(C15,Inscripcion!$A$1:$E$199,2,FALSE))</f>
        <v>Paul Kleiman Neuman</v>
      </c>
      <c r="E15" s="104" t="str">
        <f>IF(ISBLANK(C15),"",VLOOKUP(C15,Inscripcion!$A$1:$E$199,3,FALSE))</f>
        <v>San Jose</v>
      </c>
      <c r="F15" s="104">
        <f>IF(ISBLANK(C15),"",VLOOKUP(C15,Inscripcion!$A$1:$E$199,4,FALSE))</f>
        <v>116</v>
      </c>
      <c r="G15" s="104">
        <f>IF(ISBLANK(C15),"",VLOOKUP(C15,Inscripcion!$A$1:$E$199,5,FALSE))</f>
        <v>500</v>
      </c>
    </row>
    <row r="16" spans="2:10" ht="21" customHeight="1" x14ac:dyDescent="0.25"/>
    <row r="17" spans="2:8" ht="21" customHeight="1" x14ac:dyDescent="0.25">
      <c r="B17" s="105" t="s">
        <v>24</v>
      </c>
      <c r="C17" s="105" t="s">
        <v>56</v>
      </c>
      <c r="D17" s="105" t="s">
        <v>25</v>
      </c>
      <c r="E17" s="105" t="s">
        <v>26</v>
      </c>
      <c r="F17" s="105" t="s">
        <v>27</v>
      </c>
      <c r="G17" s="105" t="s">
        <v>28</v>
      </c>
      <c r="H17" s="106" t="s">
        <v>29</v>
      </c>
    </row>
    <row r="18" spans="2:8" ht="21" customHeight="1" x14ac:dyDescent="0.25">
      <c r="B18" s="107">
        <v>1</v>
      </c>
      <c r="C18" s="108">
        <v>1</v>
      </c>
      <c r="D18" s="109" t="str">
        <f>D12</f>
        <v>Alvaro Arriaga Mora</v>
      </c>
      <c r="E18" s="110"/>
      <c r="F18" s="110"/>
      <c r="G18" s="110"/>
      <c r="H18" s="111"/>
    </row>
    <row r="19" spans="2:8" ht="21" customHeight="1" x14ac:dyDescent="0.25">
      <c r="B19" s="112"/>
      <c r="C19" s="108">
        <v>3</v>
      </c>
      <c r="D19" s="109" t="str">
        <f>D14</f>
        <v>Ramon Castillo Villareal</v>
      </c>
      <c r="E19" s="110"/>
      <c r="F19" s="110"/>
      <c r="G19" s="110"/>
      <c r="H19" s="113"/>
    </row>
    <row r="20" spans="2:8" ht="21" customHeight="1" x14ac:dyDescent="0.25">
      <c r="B20" s="107">
        <v>2</v>
      </c>
      <c r="C20" s="110">
        <v>4</v>
      </c>
      <c r="D20" s="109" t="str">
        <f>D15</f>
        <v>Paul Kleiman Neuman</v>
      </c>
      <c r="E20" s="110"/>
      <c r="F20" s="110"/>
      <c r="G20" s="110"/>
      <c r="H20" s="111"/>
    </row>
    <row r="21" spans="2:8" ht="21" customHeight="1" x14ac:dyDescent="0.25">
      <c r="B21" s="112"/>
      <c r="C21" s="110">
        <v>2</v>
      </c>
      <c r="D21" s="109" t="str">
        <f>D13</f>
        <v>Hernan Solis Rodriguez</v>
      </c>
      <c r="E21" s="110"/>
      <c r="F21" s="110"/>
      <c r="G21" s="110"/>
      <c r="H21" s="113"/>
    </row>
    <row r="22" spans="2:8" ht="21" customHeight="1" x14ac:dyDescent="0.25">
      <c r="B22" s="107">
        <v>3</v>
      </c>
      <c r="C22" s="110">
        <v>1</v>
      </c>
      <c r="D22" s="109" t="str">
        <f>D12</f>
        <v>Alvaro Arriaga Mora</v>
      </c>
      <c r="E22" s="110"/>
      <c r="F22" s="110"/>
      <c r="G22" s="110"/>
      <c r="H22" s="114"/>
    </row>
    <row r="23" spans="2:8" ht="21" customHeight="1" x14ac:dyDescent="0.25">
      <c r="B23" s="112"/>
      <c r="C23" s="110">
        <v>2</v>
      </c>
      <c r="D23" s="109" t="str">
        <f>D13</f>
        <v>Hernan Solis Rodriguez</v>
      </c>
      <c r="E23" s="110"/>
      <c r="F23" s="110"/>
      <c r="G23" s="110"/>
      <c r="H23" s="113"/>
    </row>
    <row r="24" spans="2:8" ht="21" customHeight="1" x14ac:dyDescent="0.25">
      <c r="B24" s="107">
        <v>4</v>
      </c>
      <c r="C24" s="108">
        <v>3</v>
      </c>
      <c r="D24" s="109" t="str">
        <f>D19</f>
        <v>Ramon Castillo Villareal</v>
      </c>
      <c r="E24" s="110"/>
      <c r="F24" s="110"/>
      <c r="G24" s="110"/>
      <c r="H24" s="114"/>
    </row>
    <row r="25" spans="2:8" ht="21" customHeight="1" x14ac:dyDescent="0.25">
      <c r="B25" s="112"/>
      <c r="C25" s="108">
        <v>4</v>
      </c>
      <c r="D25" s="109" t="str">
        <f>D20</f>
        <v>Paul Kleiman Neuman</v>
      </c>
      <c r="E25" s="110"/>
      <c r="F25" s="110"/>
      <c r="G25" s="110"/>
      <c r="H25" s="113"/>
    </row>
    <row r="26" spans="2:8" ht="21" customHeight="1" x14ac:dyDescent="0.25">
      <c r="B26" s="107">
        <v>5</v>
      </c>
      <c r="C26" s="110">
        <v>1</v>
      </c>
      <c r="D26" s="109" t="str">
        <f>D12</f>
        <v>Alvaro Arriaga Mora</v>
      </c>
      <c r="E26" s="110"/>
      <c r="F26" s="110"/>
      <c r="G26" s="110"/>
      <c r="H26" s="114"/>
    </row>
    <row r="27" spans="2:8" ht="21" customHeight="1" x14ac:dyDescent="0.25">
      <c r="B27" s="112"/>
      <c r="C27" s="110">
        <v>4</v>
      </c>
      <c r="D27" s="109" t="str">
        <f>D15</f>
        <v>Paul Kleiman Neuman</v>
      </c>
      <c r="E27" s="110"/>
      <c r="F27" s="110"/>
      <c r="G27" s="110"/>
      <c r="H27" s="113"/>
    </row>
    <row r="28" spans="2:8" ht="21" customHeight="1" x14ac:dyDescent="0.25">
      <c r="B28" s="107">
        <v>6</v>
      </c>
      <c r="C28" s="110">
        <v>2</v>
      </c>
      <c r="D28" s="109" t="str">
        <f>D13</f>
        <v>Hernan Solis Rodriguez</v>
      </c>
      <c r="E28" s="110"/>
      <c r="F28" s="110"/>
      <c r="G28" s="110"/>
      <c r="H28" s="114"/>
    </row>
    <row r="29" spans="2:8" ht="21" customHeight="1" x14ac:dyDescent="0.25">
      <c r="B29" s="112"/>
      <c r="C29" s="110">
        <v>3</v>
      </c>
      <c r="D29" s="109" t="str">
        <f>D24</f>
        <v>Ramon Castillo Villareal</v>
      </c>
      <c r="E29" s="110"/>
      <c r="F29" s="110"/>
      <c r="G29" s="110"/>
      <c r="H29" s="113"/>
    </row>
    <row r="33" spans="4:4" ht="20.25" customHeight="1" x14ac:dyDescent="0.25">
      <c r="D33" s="110" t="s">
        <v>30</v>
      </c>
    </row>
    <row r="34" spans="4:4" ht="20.25" customHeight="1" x14ac:dyDescent="0.25">
      <c r="D34" s="115" t="s">
        <v>31</v>
      </c>
    </row>
    <row r="35" spans="4:4" ht="20.25" customHeight="1" x14ac:dyDescent="0.25">
      <c r="D35" s="115" t="s">
        <v>32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4" t="s">
        <v>35</v>
      </c>
      <c r="B1" s="4" t="s">
        <v>36</v>
      </c>
    </row>
    <row r="2" spans="1:4" ht="15" customHeight="1" x14ac:dyDescent="0.25">
      <c r="A2" t="s">
        <v>37</v>
      </c>
      <c r="B2" s="4">
        <v>1</v>
      </c>
    </row>
    <row r="3" spans="1:4" ht="15" customHeight="1" x14ac:dyDescent="0.25">
      <c r="A3" t="s">
        <v>38</v>
      </c>
      <c r="B3" s="4">
        <v>2</v>
      </c>
      <c r="D3" s="5"/>
    </row>
    <row r="4" spans="1:4" ht="15" customHeight="1" x14ac:dyDescent="0.25">
      <c r="A4" t="s">
        <v>39</v>
      </c>
      <c r="B4" s="4">
        <v>3</v>
      </c>
    </row>
    <row r="5" spans="1:4" ht="15" customHeight="1" x14ac:dyDescent="0.25">
      <c r="A5" t="s">
        <v>40</v>
      </c>
      <c r="B5" s="4">
        <v>4</v>
      </c>
    </row>
    <row r="6" spans="1:4" ht="15" customHeight="1" x14ac:dyDescent="0.25">
      <c r="B6" s="4">
        <v>5</v>
      </c>
    </row>
    <row r="7" spans="1:4" ht="15" customHeight="1" x14ac:dyDescent="0.25">
      <c r="B7" s="4">
        <v>6</v>
      </c>
    </row>
    <row r="8" spans="1:4" ht="15" customHeight="1" x14ac:dyDescent="0.25">
      <c r="B8" s="4">
        <v>7</v>
      </c>
    </row>
    <row r="9" spans="1:4" ht="15" customHeight="1" x14ac:dyDescent="0.25">
      <c r="B9" s="4">
        <v>8</v>
      </c>
    </row>
    <row r="10" spans="1:4" ht="15" customHeight="1" x14ac:dyDescent="0.25">
      <c r="B10" s="4">
        <v>9</v>
      </c>
    </row>
    <row r="11" spans="1:4" ht="15" customHeight="1" x14ac:dyDescent="0.25">
      <c r="B11" s="4">
        <v>10</v>
      </c>
    </row>
    <row r="12" spans="1:4" ht="15" customHeight="1" x14ac:dyDescent="0.25">
      <c r="B12" s="4">
        <v>11</v>
      </c>
    </row>
    <row r="13" spans="1:4" ht="15" customHeight="1" x14ac:dyDescent="0.25">
      <c r="B13" s="4">
        <v>12</v>
      </c>
    </row>
    <row r="14" spans="1:4" ht="15" customHeight="1" x14ac:dyDescent="0.25">
      <c r="B14" s="4">
        <v>13</v>
      </c>
    </row>
    <row r="15" spans="1:4" ht="15" customHeight="1" x14ac:dyDescent="0.25">
      <c r="B15" s="4">
        <v>14</v>
      </c>
    </row>
    <row r="16" spans="1:4" ht="15" customHeight="1" x14ac:dyDescent="0.25">
      <c r="B16" s="4">
        <v>15</v>
      </c>
    </row>
    <row r="17" spans="2:2" ht="15" customHeight="1" x14ac:dyDescent="0.25">
      <c r="B17" s="4">
        <v>16</v>
      </c>
    </row>
    <row r="18" spans="2:2" ht="15" customHeight="1" x14ac:dyDescent="0.25">
      <c r="B18" s="4">
        <v>17</v>
      </c>
    </row>
    <row r="19" spans="2:2" ht="15" customHeight="1" x14ac:dyDescent="0.25">
      <c r="B19" s="4">
        <v>18</v>
      </c>
    </row>
    <row r="20" spans="2:2" ht="15" customHeight="1" x14ac:dyDescent="0.25">
      <c r="B20" s="4">
        <v>19</v>
      </c>
    </row>
    <row r="21" spans="2:2" ht="15" customHeight="1" x14ac:dyDescent="0.25">
      <c r="B21" s="4">
        <v>20</v>
      </c>
    </row>
    <row r="22" spans="2:2" ht="15" customHeight="1" x14ac:dyDescent="0.25">
      <c r="B22" s="4">
        <v>21</v>
      </c>
    </row>
    <row r="23" spans="2:2" ht="15" customHeight="1" x14ac:dyDescent="0.25">
      <c r="B23" s="4">
        <v>22</v>
      </c>
    </row>
    <row r="24" spans="2:2" ht="15" customHeight="1" x14ac:dyDescent="0.25">
      <c r="B24" s="4">
        <v>23</v>
      </c>
    </row>
    <row r="25" spans="2:2" ht="15" customHeight="1" x14ac:dyDescent="0.25">
      <c r="B25" s="4">
        <v>24</v>
      </c>
    </row>
    <row r="26" spans="2:2" ht="15" customHeight="1" x14ac:dyDescent="0.25">
      <c r="B26" s="4">
        <v>25</v>
      </c>
    </row>
    <row r="27" spans="2:2" ht="15" customHeight="1" x14ac:dyDescent="0.25">
      <c r="B27" s="4">
        <v>26</v>
      </c>
    </row>
    <row r="28" spans="2:2" ht="15" customHeight="1" x14ac:dyDescent="0.25">
      <c r="B28" s="4">
        <v>27</v>
      </c>
    </row>
    <row r="29" spans="2:2" ht="15" customHeight="1" x14ac:dyDescent="0.25">
      <c r="B29" s="4">
        <v>28</v>
      </c>
    </row>
    <row r="30" spans="2:2" ht="15" customHeight="1" x14ac:dyDescent="0.25">
      <c r="B30" s="4">
        <v>29</v>
      </c>
    </row>
    <row r="31" spans="2:2" ht="15" customHeight="1" x14ac:dyDescent="0.25">
      <c r="B31" s="4">
        <v>30</v>
      </c>
    </row>
    <row r="32" spans="2:2" ht="15" customHeight="1" x14ac:dyDescent="0.25">
      <c r="B32" s="4">
        <v>31</v>
      </c>
    </row>
    <row r="33" spans="2:2" ht="15" customHeight="1" x14ac:dyDescent="0.25">
      <c r="B33" s="4">
        <v>32</v>
      </c>
    </row>
    <row r="34" spans="2:2" ht="15" customHeight="1" x14ac:dyDescent="0.25">
      <c r="B34" s="4">
        <v>33</v>
      </c>
    </row>
    <row r="35" spans="2:2" ht="15" customHeight="1" x14ac:dyDescent="0.25">
      <c r="B35" s="4">
        <v>34</v>
      </c>
    </row>
    <row r="36" spans="2:2" ht="15" customHeight="1" x14ac:dyDescent="0.25">
      <c r="B36" s="4">
        <v>35</v>
      </c>
    </row>
    <row r="37" spans="2:2" ht="15" customHeight="1" x14ac:dyDescent="0.25">
      <c r="B37" s="4">
        <v>36</v>
      </c>
    </row>
    <row r="38" spans="2:2" ht="15" customHeight="1" x14ac:dyDescent="0.25">
      <c r="B38" s="4">
        <v>37</v>
      </c>
    </row>
    <row r="39" spans="2:2" ht="15" customHeight="1" x14ac:dyDescent="0.25">
      <c r="B39" s="4">
        <v>38</v>
      </c>
    </row>
    <row r="40" spans="2:2" ht="15" customHeight="1" x14ac:dyDescent="0.25">
      <c r="B40" s="4">
        <v>39</v>
      </c>
    </row>
    <row r="41" spans="2:2" ht="15" customHeight="1" x14ac:dyDescent="0.25">
      <c r="B41" s="4">
        <v>40</v>
      </c>
    </row>
    <row r="42" spans="2:2" ht="15" customHeight="1" x14ac:dyDescent="0.25">
      <c r="B42" s="4">
        <v>41</v>
      </c>
    </row>
    <row r="43" spans="2:2" ht="15" customHeight="1" x14ac:dyDescent="0.25">
      <c r="B43" s="4">
        <v>42</v>
      </c>
    </row>
    <row r="44" spans="2:2" ht="15" customHeight="1" x14ac:dyDescent="0.25">
      <c r="B44" s="4">
        <v>43</v>
      </c>
    </row>
    <row r="45" spans="2:2" ht="15" customHeight="1" x14ac:dyDescent="0.25">
      <c r="B45" s="4">
        <v>44</v>
      </c>
    </row>
    <row r="46" spans="2:2" ht="15" customHeight="1" x14ac:dyDescent="0.25">
      <c r="B46" s="4">
        <v>45</v>
      </c>
    </row>
    <row r="47" spans="2:2" ht="15" customHeight="1" x14ac:dyDescent="0.25">
      <c r="B47" s="4">
        <v>46</v>
      </c>
    </row>
    <row r="48" spans="2:2" ht="15" customHeight="1" x14ac:dyDescent="0.25">
      <c r="B48" s="4">
        <v>47</v>
      </c>
    </row>
    <row r="49" spans="2:2" ht="15" customHeight="1" x14ac:dyDescent="0.25">
      <c r="B49" s="4">
        <v>48</v>
      </c>
    </row>
    <row r="50" spans="2:2" ht="15" customHeight="1" x14ac:dyDescent="0.25">
      <c r="B50" s="4">
        <v>49</v>
      </c>
    </row>
    <row r="51" spans="2:2" ht="15" customHeight="1" x14ac:dyDescent="0.25">
      <c r="B51" s="4">
        <v>50</v>
      </c>
    </row>
    <row r="52" spans="2:2" ht="15" customHeight="1" x14ac:dyDescent="0.25">
      <c r="B52" s="4">
        <v>51</v>
      </c>
    </row>
    <row r="53" spans="2:2" ht="15" customHeight="1" x14ac:dyDescent="0.25">
      <c r="B53" s="4">
        <v>52</v>
      </c>
    </row>
    <row r="54" spans="2:2" ht="15" customHeight="1" x14ac:dyDescent="0.25">
      <c r="B54" s="4">
        <v>53</v>
      </c>
    </row>
    <row r="55" spans="2:2" ht="15" customHeight="1" x14ac:dyDescent="0.25">
      <c r="B55" s="4">
        <v>54</v>
      </c>
    </row>
    <row r="56" spans="2:2" ht="15" customHeight="1" x14ac:dyDescent="0.25">
      <c r="B56" s="4">
        <v>55</v>
      </c>
    </row>
    <row r="57" spans="2:2" ht="15" customHeight="1" x14ac:dyDescent="0.25">
      <c r="B57" s="4">
        <v>56</v>
      </c>
    </row>
    <row r="58" spans="2:2" ht="15" customHeight="1" x14ac:dyDescent="0.25">
      <c r="B58" s="4">
        <v>57</v>
      </c>
    </row>
    <row r="59" spans="2:2" ht="15" customHeight="1" x14ac:dyDescent="0.25">
      <c r="B59" s="4">
        <v>58</v>
      </c>
    </row>
    <row r="60" spans="2:2" ht="15" customHeight="1" x14ac:dyDescent="0.25">
      <c r="B60" s="4">
        <v>59</v>
      </c>
    </row>
    <row r="61" spans="2:2" ht="15" customHeight="1" x14ac:dyDescent="0.25">
      <c r="B61" s="4">
        <v>60</v>
      </c>
    </row>
    <row r="62" spans="2:2" ht="15" customHeight="1" x14ac:dyDescent="0.25">
      <c r="B62" s="4">
        <v>61</v>
      </c>
    </row>
    <row r="63" spans="2:2" ht="15" customHeight="1" x14ac:dyDescent="0.25">
      <c r="B63" s="4">
        <v>62</v>
      </c>
    </row>
    <row r="64" spans="2:2" ht="15" customHeight="1" x14ac:dyDescent="0.25">
      <c r="B64" s="4">
        <v>63</v>
      </c>
    </row>
    <row r="65" spans="2:2" ht="15" customHeight="1" x14ac:dyDescent="0.25">
      <c r="B65" s="4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73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6"/>
      <c r="H1" s="6"/>
      <c r="I1" s="6"/>
      <c r="J1" s="6"/>
      <c r="K1" s="6"/>
      <c r="L1" s="6"/>
      <c r="M1" s="6"/>
      <c r="N1" s="6"/>
      <c r="O1" s="6"/>
      <c r="Y1" s="7"/>
    </row>
    <row r="2" spans="2:25" ht="12" customHeight="1" x14ac:dyDescent="0.25">
      <c r="G2" s="6"/>
      <c r="H2" s="6"/>
      <c r="I2" s="6"/>
      <c r="J2" s="6"/>
      <c r="K2" s="6"/>
      <c r="L2" s="6"/>
      <c r="M2" s="6"/>
      <c r="N2" s="6"/>
      <c r="O2" s="6"/>
    </row>
    <row r="3" spans="2:25" ht="12" customHeight="1" x14ac:dyDescent="0.25">
      <c r="G3" s="6"/>
      <c r="H3" s="6"/>
      <c r="I3" s="6"/>
      <c r="J3" s="6"/>
      <c r="K3" s="6"/>
      <c r="L3" s="6"/>
      <c r="M3" s="6"/>
      <c r="N3" s="6"/>
      <c r="O3" s="6"/>
    </row>
    <row r="4" spans="2:25" ht="12" customHeight="1" x14ac:dyDescent="0.25">
      <c r="G4" s="6"/>
      <c r="H4" s="6"/>
      <c r="I4" s="6"/>
      <c r="J4" s="6"/>
      <c r="K4" s="6"/>
      <c r="L4" s="6"/>
      <c r="M4" s="6"/>
      <c r="N4" s="6"/>
      <c r="O4" s="6"/>
    </row>
    <row r="5" spans="2:25" ht="23.25" customHeight="1" x14ac:dyDescent="0.25">
      <c r="B5" s="83" t="s">
        <v>41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5"/>
    </row>
    <row r="6" spans="2:25" ht="23.25" customHeight="1" x14ac:dyDescent="0.25"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8"/>
    </row>
    <row r="7" spans="2:25" ht="12" customHeight="1" x14ac:dyDescent="0.25">
      <c r="G7" s="6"/>
      <c r="H7" s="6"/>
      <c r="I7" s="6"/>
      <c r="J7" s="6"/>
      <c r="K7" s="6"/>
      <c r="L7" s="6"/>
      <c r="M7" s="6"/>
      <c r="N7" s="6"/>
      <c r="O7" s="6"/>
      <c r="S7" s="89" t="s">
        <v>42</v>
      </c>
      <c r="T7" s="90"/>
      <c r="U7" s="90"/>
      <c r="V7" s="90"/>
      <c r="W7" s="90"/>
      <c r="X7" s="91"/>
    </row>
    <row r="8" spans="2:25" ht="12" customHeight="1" x14ac:dyDescent="0.25">
      <c r="B8" s="8" t="s">
        <v>43</v>
      </c>
      <c r="C8" s="9">
        <v>1</v>
      </c>
      <c r="D8" s="10" t="str">
        <f t="shared" ref="D8:D15" si="0">VLOOKUP(C8,$V$8:$X$200,2,FALSE)</f>
        <v>-</v>
      </c>
      <c r="E8" s="11" t="str">
        <f>IF(ISBLANK(D8),"",IF(EXACT(D8,"-"),"BYE",VLOOKUP(D8,Inscripcion!$A$1:$E$200,2,FALSE)))</f>
        <v>BYE</v>
      </c>
      <c r="F8" s="12" t="str">
        <f>IF(EXACT(D8,"-"),"",VLOOKUP(D8,Inscripcion!$A$1:$E$200,3,FALSE))</f>
        <v/>
      </c>
      <c r="G8" s="13"/>
      <c r="H8" s="13"/>
      <c r="I8" s="13"/>
      <c r="J8" s="13"/>
      <c r="K8" s="13"/>
      <c r="L8" s="6"/>
      <c r="M8" s="6"/>
      <c r="P8" s="14" t="s">
        <v>44</v>
      </c>
      <c r="Q8" s="8">
        <v>1</v>
      </c>
      <c r="R8" s="15" t="s">
        <v>37</v>
      </c>
      <c r="S8" s="16"/>
      <c r="T8" s="17" t="str">
        <f>IF(ISBLANK(S8),"",VLOOKUP(S8,Inscripcion!$A$1:$E$200,2,FALSE))</f>
        <v/>
      </c>
      <c r="U8" s="12" t="str">
        <f>IF(ISBLANK(S8),"",VLOOKUP(S8,Inscripcion!$A$1:$E$200,3,FALSE))</f>
        <v/>
      </c>
      <c r="V8" s="18">
        <f>VLOOKUP(R8,Rifa!$A$1:$C$100,2,FALSE)</f>
        <v>1</v>
      </c>
      <c r="W8" s="19" t="str">
        <f>IF(ISBLANK(S8), "-", S8)</f>
        <v>-</v>
      </c>
      <c r="X8" s="20" t="str">
        <f>IF(V8=0,0,IF(V8&lt;5,"UP","DO"))</f>
        <v>UP</v>
      </c>
    </row>
    <row r="9" spans="2:25" ht="12" customHeight="1" x14ac:dyDescent="0.25">
      <c r="B9" s="21" t="s">
        <v>45</v>
      </c>
      <c r="C9" s="9">
        <v>2</v>
      </c>
      <c r="D9" s="10" t="str">
        <f t="shared" si="0"/>
        <v>-</v>
      </c>
      <c r="E9" s="11" t="str">
        <f>IF(ISBLANK(D9),"",IF(EXACT(D9,"-"),"BYE",VLOOKUP(D9,Inscripcion!$A$1:$E$200,2,FALSE)))</f>
        <v>BYE</v>
      </c>
      <c r="F9" s="12" t="str">
        <f>IF(EXACT(D9,"-"),"",VLOOKUP(D9,Inscripcion!$A$1:$E$200,3,FALSE))</f>
        <v/>
      </c>
      <c r="G9" s="22"/>
      <c r="H9" s="13"/>
      <c r="I9" s="13"/>
      <c r="J9" s="13"/>
      <c r="K9" s="13"/>
      <c r="L9" s="6"/>
      <c r="M9" s="6"/>
      <c r="P9" s="23" t="s">
        <v>44</v>
      </c>
      <c r="Q9" s="24">
        <v>2</v>
      </c>
      <c r="R9" s="25" t="s">
        <v>40</v>
      </c>
      <c r="S9" s="26"/>
      <c r="T9" s="17" t="str">
        <f>IF(ISBLANK(S9),"",VLOOKUP(S9,Inscripcion!$A$1:$E$200,2,FALSE))</f>
        <v/>
      </c>
      <c r="U9" s="12" t="str">
        <f>IF(ISBLANK(S9),"",VLOOKUP(S9,Inscripcion!$A$1:$E$200,3,FALSE))</f>
        <v/>
      </c>
      <c r="V9" s="18">
        <f>VLOOKUP(R9,Rifa!$A$1:$C$100,2,FALSE)</f>
        <v>4</v>
      </c>
      <c r="W9" s="19" t="str">
        <f>IF(ISBLANK(S9), "-", S9)</f>
        <v>-</v>
      </c>
      <c r="X9" s="20" t="str">
        <f>IF(V9=0,0,IF(V9&lt;5,"UP","DO"))</f>
        <v>UP</v>
      </c>
    </row>
    <row r="10" spans="2:25" ht="12" customHeight="1" x14ac:dyDescent="0.25">
      <c r="B10" s="21" t="s">
        <v>45</v>
      </c>
      <c r="C10" s="9">
        <v>3</v>
      </c>
      <c r="D10" s="10" t="str">
        <f t="shared" si="0"/>
        <v>-</v>
      </c>
      <c r="E10" s="17" t="str">
        <f>IF(ISBLANK(D10),"",IF(EXACT(D10,"-"),"BYE",VLOOKUP(D10,Inscripcion!$A$1:$E$200,2,FALSE)))</f>
        <v>BYE</v>
      </c>
      <c r="F10" s="12" t="str">
        <f>IF(EXACT(D10,"-"),"",VLOOKUP(D10,Inscripcion!$A$1:$E$200,3,FALSE))</f>
        <v/>
      </c>
      <c r="G10" s="27"/>
      <c r="H10" s="28"/>
      <c r="I10" s="13"/>
      <c r="J10" s="13"/>
      <c r="K10" s="13"/>
      <c r="L10" s="6"/>
      <c r="M10" s="6"/>
      <c r="N10" s="6"/>
      <c r="O10" s="6"/>
      <c r="P10" s="29" t="s">
        <v>44</v>
      </c>
      <c r="Q10" s="30">
        <v>3</v>
      </c>
      <c r="R10" s="31" t="s">
        <v>46</v>
      </c>
      <c r="S10" s="26"/>
      <c r="T10" s="17" t="str">
        <f>IF(ISBLANK(S10),"",VLOOKUP(S10,Inscripcion!$A$1:$E$200,2,FALSE))</f>
        <v/>
      </c>
      <c r="U10" s="12" t="str">
        <f>IF(ISBLANK(S10),"",VLOOKUP(S10,Inscripcion!$A$1:$E$200,3,FALSE))</f>
        <v/>
      </c>
      <c r="V10" s="18" t="e">
        <f>VLOOKUP(R10,Rifa!$A$1:$C$100,2,FALSE)</f>
        <v>#N/A</v>
      </c>
      <c r="W10" s="19" t="str">
        <f>IF(ISBLANK(S10), "-", S10)</f>
        <v>-</v>
      </c>
      <c r="X10" s="20" t="e">
        <f>IF(V10=0,0,IF(V10&lt;5,"UP","DO"))</f>
        <v>#N/A</v>
      </c>
      <c r="Y10" s="32"/>
    </row>
    <row r="11" spans="2:25" ht="12" customHeight="1" x14ac:dyDescent="0.25">
      <c r="B11" s="33" t="s">
        <v>47</v>
      </c>
      <c r="C11" s="34">
        <v>4</v>
      </c>
      <c r="D11" s="35" t="str">
        <f t="shared" si="0"/>
        <v>-</v>
      </c>
      <c r="E11" s="36" t="str">
        <f>IF(ISBLANK(D11),"",IF(EXACT(D11,"-"),"BYE",VLOOKUP(D11,Inscripcion!$A$1:$E$200,2,FALSE)))</f>
        <v>BYE</v>
      </c>
      <c r="F11" s="37" t="str">
        <f>IF(EXACT(D11,"-"),"",VLOOKUP(D11,Inscripcion!$A$1:$E$200,3,FALSE))</f>
        <v/>
      </c>
      <c r="G11" s="13"/>
      <c r="H11" s="38"/>
      <c r="I11" s="13"/>
      <c r="J11" s="13"/>
      <c r="K11" s="13"/>
      <c r="L11" s="6"/>
      <c r="M11" s="6"/>
      <c r="N11" s="6"/>
      <c r="O11" s="6"/>
      <c r="P11" s="39" t="s">
        <v>44</v>
      </c>
      <c r="Q11" s="40">
        <v>4</v>
      </c>
      <c r="R11" s="41" t="s">
        <v>48</v>
      </c>
      <c r="S11" s="42"/>
      <c r="T11" s="43" t="str">
        <f>IF(ISBLANK(S11),"",VLOOKUP(S11,Inscripcion!$A$1:$E$200,2,FALSE))</f>
        <v/>
      </c>
      <c r="U11" s="44" t="str">
        <f>IF(ISBLANK(S11),"",VLOOKUP(S11,Inscripcion!$A$1:$E$200,3,FALSE))</f>
        <v/>
      </c>
      <c r="V11" s="18" t="e">
        <f>VLOOKUP(R11,Rifa!$A$1:$C$100,2,FALSE)</f>
        <v>#N/A</v>
      </c>
      <c r="W11" s="19" t="str">
        <f>IF(ISBLANK(S11), "-", S11)</f>
        <v>-</v>
      </c>
      <c r="X11" s="20" t="e">
        <f>IF(V11=0,0,IF(V11&lt;5,"UP","DO"))</f>
        <v>#N/A</v>
      </c>
      <c r="Y11" s="32"/>
    </row>
    <row r="12" spans="2:25" ht="12" customHeight="1" x14ac:dyDescent="0.25">
      <c r="B12" s="45" t="s">
        <v>47</v>
      </c>
      <c r="C12" s="46">
        <v>5</v>
      </c>
      <c r="D12" s="47" t="str">
        <f t="shared" si="0"/>
        <v>-</v>
      </c>
      <c r="E12" s="48" t="str">
        <f>IF(ISBLANK(D12),"",IF(EXACT(D12,"-"),"BYE",VLOOKUP(D12,Inscripcion!$A$1:$E$200,2,FALSE)))</f>
        <v>BYE</v>
      </c>
      <c r="F12" s="49" t="str">
        <f>IF(EXACT(D12,"-"),"",VLOOKUP(D12,Inscripcion!$A$1:$E$200,3,FALSE))</f>
        <v/>
      </c>
      <c r="G12" s="13"/>
      <c r="H12" s="38"/>
      <c r="I12" s="50"/>
      <c r="J12" s="13"/>
      <c r="K12" s="13"/>
      <c r="L12" s="6"/>
      <c r="M12" s="6"/>
      <c r="N12" s="6"/>
      <c r="O12" s="6"/>
      <c r="P12" s="51"/>
      <c r="Q12" s="51"/>
      <c r="R12" s="51"/>
      <c r="S12" s="52"/>
      <c r="T12" s="53"/>
      <c r="U12" s="54"/>
      <c r="V12" s="55"/>
      <c r="W12" s="56"/>
      <c r="X12" s="51"/>
      <c r="Y12" s="32"/>
    </row>
    <row r="13" spans="2:25" ht="12" customHeight="1" x14ac:dyDescent="0.25">
      <c r="B13" s="21" t="s">
        <v>45</v>
      </c>
      <c r="C13" s="9">
        <v>6</v>
      </c>
      <c r="D13" s="10" t="str">
        <f t="shared" si="0"/>
        <v>-</v>
      </c>
      <c r="E13" s="11" t="str">
        <f>IF(ISBLANK(D13),"",IF(EXACT(D13,"-"),"BYE",VLOOKUP(D13,Inscripcion!$A$1:$E$200,2,FALSE)))</f>
        <v>BYE</v>
      </c>
      <c r="F13" s="12" t="str">
        <f>IF(EXACT(D13,"-"),"",VLOOKUP(D13,Inscripcion!$A$1:$E$200,3,FALSE))</f>
        <v/>
      </c>
      <c r="G13" s="22"/>
      <c r="H13" s="57"/>
      <c r="I13" s="13"/>
      <c r="J13" s="13"/>
      <c r="K13" s="13"/>
      <c r="L13" s="6"/>
      <c r="M13" s="6"/>
      <c r="N13" s="6"/>
      <c r="O13" s="6"/>
      <c r="P13" s="58"/>
      <c r="Q13" s="58"/>
      <c r="R13" s="58"/>
      <c r="S13" s="89" t="s">
        <v>49</v>
      </c>
      <c r="T13" s="90"/>
      <c r="U13" s="90"/>
      <c r="V13" s="90"/>
      <c r="W13" s="90"/>
      <c r="X13" s="91"/>
      <c r="Y13" s="32"/>
    </row>
    <row r="14" spans="2:25" ht="12" customHeight="1" x14ac:dyDescent="0.25">
      <c r="B14" s="21" t="s">
        <v>45</v>
      </c>
      <c r="C14" s="9">
        <v>7</v>
      </c>
      <c r="D14" s="10" t="str">
        <f t="shared" si="0"/>
        <v>-</v>
      </c>
      <c r="E14" s="17" t="str">
        <f>IF(ISBLANK(D14),"",IF(EXACT(D14,"-"),"BYE",VLOOKUP(D14,Inscripcion!$A$1:$E$200,2,FALSE)))</f>
        <v>BYE</v>
      </c>
      <c r="F14" s="12" t="str">
        <f>IF(EXACT(D14,"-"),"",VLOOKUP(D14,Inscripcion!$A$1:$E$200,3,FALSE))</f>
        <v/>
      </c>
      <c r="G14" s="27"/>
      <c r="H14" s="13"/>
      <c r="I14" s="13"/>
      <c r="J14" s="13"/>
      <c r="K14" s="13"/>
      <c r="L14" s="6"/>
      <c r="M14" s="6"/>
      <c r="N14" s="6"/>
      <c r="O14" s="6"/>
      <c r="P14" s="59" t="s">
        <v>44</v>
      </c>
      <c r="Q14" s="60">
        <v>1</v>
      </c>
      <c r="R14" s="61" t="s">
        <v>39</v>
      </c>
      <c r="S14" s="16"/>
      <c r="T14" s="17" t="str">
        <f>IF(ISBLANK(S14),"",VLOOKUP(S14,Inscripcion!$A$1:$E$200,2,FALSE))</f>
        <v/>
      </c>
      <c r="U14" s="12" t="str">
        <f>IF(ISBLANK(S14),"",VLOOKUP(S14,Inscripcion!$A$1:$E$200,3,FALSE))</f>
        <v/>
      </c>
      <c r="V14" s="18">
        <f>VLOOKUP(R14,Rifa!$A$1:$C$100,2,FALSE)</f>
        <v>3</v>
      </c>
      <c r="W14" s="19" t="str">
        <f>IF(ISBLANK(S14), "-", S14)</f>
        <v>-</v>
      </c>
      <c r="X14" s="20" t="str">
        <f>IF(X8="","",IF(X8="UP","DO",IF(X8="DO","UP","")))</f>
        <v>DO</v>
      </c>
      <c r="Y14" s="32"/>
    </row>
    <row r="15" spans="2:25" ht="12" customHeight="1" x14ac:dyDescent="0.25">
      <c r="B15" s="8" t="s">
        <v>50</v>
      </c>
      <c r="C15" s="62">
        <v>8</v>
      </c>
      <c r="D15" s="10" t="str">
        <f t="shared" si="0"/>
        <v>-</v>
      </c>
      <c r="E15" s="43" t="str">
        <f>IF(ISBLANK(D15),"",IF(EXACT(D15,"-"),"BYE",VLOOKUP(D15,Inscripcion!$A$1:$E$200,2,FALSE)))</f>
        <v>BYE</v>
      </c>
      <c r="F15" s="44" t="str">
        <f>IF(EXACT(D15,"-"),"",VLOOKUP(D15,Inscripcion!$A$1:$E$200,3,FALSE))</f>
        <v/>
      </c>
      <c r="G15" s="13"/>
      <c r="H15" s="13"/>
      <c r="I15" s="13"/>
      <c r="J15" s="13"/>
      <c r="K15" s="13"/>
      <c r="L15" s="6"/>
      <c r="M15" s="6"/>
      <c r="N15" s="6"/>
      <c r="O15" s="6"/>
      <c r="P15" s="63" t="s">
        <v>44</v>
      </c>
      <c r="Q15" s="64">
        <v>2</v>
      </c>
      <c r="R15" s="65" t="s">
        <v>38</v>
      </c>
      <c r="S15" s="26"/>
      <c r="T15" s="17" t="str">
        <f>IF(ISBLANK(S15),"",VLOOKUP(S15,Inscripcion!$A$1:$E$200,2,FALSE))</f>
        <v/>
      </c>
      <c r="U15" s="12" t="str">
        <f>IF(ISBLANK(S15),"",VLOOKUP(S15,Inscripcion!$A$1:$E$200,3,FALSE))</f>
        <v/>
      </c>
      <c r="V15" s="18">
        <f>VLOOKUP(R15,Rifa!$A$1:$C$100,2,FALSE)</f>
        <v>2</v>
      </c>
      <c r="W15" s="19" t="str">
        <f>IF(ISBLANK(S15), "-", S15)</f>
        <v>-</v>
      </c>
      <c r="X15" s="66" t="str">
        <f>IF(X9="","",IF(X9="UP","DO",IF(X9="DO","UP","")))</f>
        <v>DO</v>
      </c>
      <c r="Y15" s="32"/>
    </row>
    <row r="16" spans="2:25" ht="12" customHeight="1" x14ac:dyDescent="0.25">
      <c r="B16" s="67"/>
      <c r="C16" s="68"/>
      <c r="D16" s="56"/>
      <c r="E16" s="53"/>
      <c r="F16" s="54"/>
      <c r="G16" s="69"/>
      <c r="H16" s="69"/>
      <c r="I16" s="69"/>
      <c r="J16" s="69"/>
      <c r="K16" s="69"/>
      <c r="L16" s="6"/>
      <c r="M16" s="6"/>
      <c r="N16" s="6"/>
      <c r="O16" s="6"/>
      <c r="P16" s="63" t="s">
        <v>44</v>
      </c>
      <c r="Q16" s="64">
        <v>3</v>
      </c>
      <c r="R16" s="65" t="s">
        <v>51</v>
      </c>
      <c r="S16" s="26"/>
      <c r="T16" s="17" t="str">
        <f>IF(ISBLANK(S16),"",VLOOKUP(S16,Inscripcion!$A$1:$E$200,2,FALSE))</f>
        <v/>
      </c>
      <c r="U16" s="12" t="str">
        <f>IF(ISBLANK(S16),"",VLOOKUP(S16,Inscripcion!$A$1:$E$200,3,FALSE))</f>
        <v/>
      </c>
      <c r="V16" s="18" t="e">
        <f>VLOOKUP(R16,Rifa!$A$1:$C$100,2,FALSE)</f>
        <v>#N/A</v>
      </c>
      <c r="W16" s="19" t="str">
        <f>IF(ISBLANK(S16), "-", S16)</f>
        <v>-</v>
      </c>
      <c r="X16" s="66" t="e">
        <f>IF(X10="","",IF(X10="UP","DO",IF(X10="DO","UP","")))</f>
        <v>#N/A</v>
      </c>
      <c r="Y16" s="32"/>
    </row>
    <row r="17" spans="2:25" ht="12" customHeight="1" x14ac:dyDescent="0.25">
      <c r="B17" s="56"/>
      <c r="C17" s="68"/>
      <c r="D17" s="56"/>
      <c r="E17" s="53"/>
      <c r="F17" s="54"/>
      <c r="G17" s="69"/>
      <c r="H17" s="69"/>
      <c r="I17" s="69"/>
      <c r="J17" s="69"/>
      <c r="K17" s="69"/>
      <c r="L17" s="6"/>
      <c r="M17" s="6"/>
      <c r="N17" s="6"/>
      <c r="O17" s="6"/>
      <c r="P17" s="70" t="s">
        <v>44</v>
      </c>
      <c r="Q17" s="71">
        <v>4</v>
      </c>
      <c r="R17" s="72" t="s">
        <v>52</v>
      </c>
      <c r="S17" s="42"/>
      <c r="T17" s="43" t="str">
        <f>IF(ISBLANK(S17),"",VLOOKUP(S17,Inscripcion!$A$1:$E$200,2,FALSE))</f>
        <v/>
      </c>
      <c r="U17" s="44" t="str">
        <f>IF(ISBLANK(S17),"",VLOOKUP(S17,Inscripcion!$A$1:$E$200,3,FALSE))</f>
        <v/>
      </c>
      <c r="V17" s="18" t="e">
        <f>VLOOKUP(R17,Rifa!$A$1:$C$100,2,FALSE)</f>
        <v>#N/A</v>
      </c>
      <c r="W17" s="19" t="str">
        <f>IF(ISBLANK(S17), "-", S17)</f>
        <v>-</v>
      </c>
      <c r="X17" s="73" t="e">
        <f>IF(X11="","",IF(X11="UP","DO",IF(X11="DO","UP","")))</f>
        <v>#N/A</v>
      </c>
      <c r="Y17" s="32"/>
    </row>
    <row r="18" spans="2:25" ht="12" customHeight="1" x14ac:dyDescent="0.25">
      <c r="B18" s="56"/>
      <c r="C18" s="68"/>
      <c r="D18" s="56"/>
      <c r="E18" s="53"/>
      <c r="F18" s="54"/>
      <c r="G18" s="69"/>
      <c r="H18" s="69"/>
      <c r="I18" s="69"/>
      <c r="J18" s="69"/>
      <c r="K18" s="69"/>
      <c r="L18" s="6"/>
      <c r="M18" s="74"/>
      <c r="N18" s="74"/>
      <c r="O18" s="74"/>
      <c r="P18" s="75"/>
      <c r="Q18" s="75"/>
      <c r="R18" s="75"/>
      <c r="S18" s="52"/>
      <c r="T18" s="53"/>
      <c r="U18" s="54"/>
      <c r="V18" s="55"/>
      <c r="W18" s="56"/>
      <c r="X18" s="51"/>
      <c r="Y18" s="32"/>
    </row>
    <row r="19" spans="2:25" ht="12" customHeight="1" x14ac:dyDescent="0.25">
      <c r="B19" s="51"/>
      <c r="C19" s="68"/>
      <c r="D19" s="56"/>
      <c r="E19" s="53"/>
      <c r="F19" s="54"/>
      <c r="G19" s="69"/>
      <c r="H19" s="69"/>
      <c r="I19" s="69"/>
      <c r="J19" s="69"/>
      <c r="K19" s="69"/>
      <c r="L19" s="6"/>
      <c r="M19" s="6"/>
      <c r="N19" s="6"/>
      <c r="O19" s="6"/>
      <c r="P19" s="75"/>
      <c r="Q19" s="75"/>
      <c r="R19" s="75"/>
      <c r="S19" s="52"/>
      <c r="T19" s="53"/>
      <c r="U19" s="54"/>
      <c r="V19" s="55"/>
      <c r="W19" s="56"/>
      <c r="X19" s="51"/>
      <c r="Y19" s="32"/>
    </row>
    <row r="20" spans="2:25" ht="12" customHeight="1" x14ac:dyDescent="0.25">
      <c r="B20" s="51"/>
      <c r="C20" s="68"/>
      <c r="D20" s="56"/>
      <c r="E20" s="53"/>
      <c r="F20" s="54"/>
      <c r="G20" s="69"/>
      <c r="H20" s="69"/>
      <c r="I20" s="69"/>
      <c r="J20" s="69"/>
      <c r="K20" s="69"/>
      <c r="L20" s="6"/>
      <c r="M20" s="6"/>
      <c r="N20" s="6"/>
      <c r="O20" s="6"/>
      <c r="P20" s="75"/>
      <c r="Q20" s="75"/>
      <c r="R20" s="75"/>
      <c r="S20" s="52"/>
      <c r="T20" s="53"/>
      <c r="U20" s="54"/>
      <c r="V20" s="56">
        <v>1</v>
      </c>
      <c r="W20" s="74" t="s">
        <v>53</v>
      </c>
      <c r="X20" s="51"/>
      <c r="Y20" s="6"/>
    </row>
    <row r="21" spans="2:25" ht="12" customHeight="1" x14ac:dyDescent="0.25">
      <c r="B21" s="56"/>
      <c r="C21" s="68"/>
      <c r="D21" s="56"/>
      <c r="E21" s="53"/>
      <c r="F21" s="54"/>
      <c r="G21" s="69"/>
      <c r="H21" s="69"/>
      <c r="I21" s="69"/>
      <c r="J21" s="69"/>
      <c r="K21" s="69"/>
      <c r="L21" s="6"/>
      <c r="M21" s="6"/>
      <c r="N21" s="6"/>
      <c r="O21" s="6"/>
      <c r="P21" s="75"/>
      <c r="Q21" s="75"/>
      <c r="R21" s="75"/>
      <c r="S21" s="52"/>
      <c r="T21" s="53"/>
      <c r="U21" s="54"/>
      <c r="V21" s="56">
        <v>2</v>
      </c>
      <c r="W21" s="74" t="s">
        <v>53</v>
      </c>
      <c r="X21" s="51"/>
      <c r="Y21" s="6"/>
    </row>
    <row r="22" spans="2:25" ht="12" customHeight="1" x14ac:dyDescent="0.25">
      <c r="B22" s="56"/>
      <c r="C22" s="68"/>
      <c r="D22" s="56"/>
      <c r="E22" s="53"/>
      <c r="F22" s="54"/>
      <c r="G22" s="69"/>
      <c r="H22" s="69"/>
      <c r="I22" s="69"/>
      <c r="J22" s="69"/>
      <c r="K22" s="69"/>
      <c r="L22" s="6"/>
      <c r="M22" s="6"/>
      <c r="N22" s="6"/>
      <c r="O22" s="6"/>
      <c r="V22" s="56">
        <v>3</v>
      </c>
      <c r="W22" s="74" t="s">
        <v>53</v>
      </c>
      <c r="Y22" s="6"/>
    </row>
    <row r="23" spans="2:25" ht="12" customHeight="1" x14ac:dyDescent="0.25">
      <c r="B23" s="51"/>
      <c r="C23" s="68"/>
      <c r="D23" s="56"/>
      <c r="E23" s="53"/>
      <c r="F23" s="54"/>
      <c r="G23" s="69"/>
      <c r="H23" s="69"/>
      <c r="I23" s="69"/>
      <c r="J23" s="69"/>
      <c r="K23" s="69"/>
      <c r="L23" s="6"/>
      <c r="M23" s="6"/>
      <c r="N23" s="6"/>
      <c r="O23" s="6"/>
      <c r="V23" s="56">
        <v>4</v>
      </c>
      <c r="W23" s="74" t="s">
        <v>53</v>
      </c>
      <c r="Y23" s="6"/>
    </row>
    <row r="24" spans="2:25" ht="12" customHeight="1" x14ac:dyDescent="0.25">
      <c r="B24" s="67"/>
      <c r="C24" s="68"/>
      <c r="D24" s="56"/>
      <c r="E24" s="53"/>
      <c r="F24" s="54"/>
      <c r="G24" s="69"/>
      <c r="H24" s="69"/>
      <c r="I24" s="69"/>
      <c r="J24" s="69"/>
      <c r="K24" s="69"/>
      <c r="L24" s="69"/>
      <c r="M24" s="69"/>
      <c r="N24" s="6"/>
      <c r="O24" s="6"/>
      <c r="V24" s="56">
        <v>5</v>
      </c>
      <c r="W24" s="74" t="s">
        <v>53</v>
      </c>
      <c r="Y24" s="6"/>
    </row>
    <row r="25" spans="2:25" ht="12" customHeight="1" x14ac:dyDescent="0.25">
      <c r="B25" s="56"/>
      <c r="C25" s="68"/>
      <c r="D25" s="56"/>
      <c r="E25" s="76"/>
      <c r="F25" s="77"/>
      <c r="G25" s="69"/>
      <c r="H25" s="69"/>
      <c r="I25" s="69"/>
      <c r="J25" s="69"/>
      <c r="K25" s="69"/>
      <c r="L25" s="69"/>
      <c r="M25" s="69"/>
      <c r="N25" s="6"/>
      <c r="O25" s="6"/>
      <c r="V25" s="56">
        <v>6</v>
      </c>
      <c r="W25" s="74" t="s">
        <v>53</v>
      </c>
      <c r="Y25" s="7"/>
    </row>
    <row r="26" spans="2:25" ht="12" customHeight="1" x14ac:dyDescent="0.25">
      <c r="B26" s="56"/>
      <c r="C26" s="68"/>
      <c r="D26" s="56"/>
      <c r="E26" s="53"/>
      <c r="F26" s="54"/>
      <c r="G26" s="69"/>
      <c r="H26" s="69"/>
      <c r="I26" s="69"/>
      <c r="J26" s="69"/>
      <c r="K26" s="69"/>
      <c r="L26" s="69"/>
      <c r="M26" s="69"/>
      <c r="N26" s="6"/>
      <c r="O26" s="6"/>
      <c r="V26" s="56">
        <v>7</v>
      </c>
      <c r="W26" s="74" t="s">
        <v>53</v>
      </c>
      <c r="Y26" s="7"/>
    </row>
    <row r="27" spans="2:25" ht="12" customHeight="1" x14ac:dyDescent="0.25">
      <c r="B27" s="56"/>
      <c r="C27" s="68"/>
      <c r="D27" s="56"/>
      <c r="E27" s="53"/>
      <c r="F27" s="54"/>
      <c r="G27" s="69"/>
      <c r="H27" s="69"/>
      <c r="I27" s="69"/>
      <c r="J27" s="69"/>
      <c r="K27" s="69"/>
      <c r="L27" s="69"/>
      <c r="M27" s="69"/>
      <c r="N27" s="6"/>
      <c r="O27" s="6"/>
      <c r="V27" s="56">
        <v>8</v>
      </c>
      <c r="W27" s="74" t="s">
        <v>53</v>
      </c>
      <c r="Y27" s="78"/>
    </row>
    <row r="28" spans="2:25" ht="12" customHeight="1" x14ac:dyDescent="0.25">
      <c r="B28" s="51"/>
      <c r="C28" s="68"/>
      <c r="D28" s="56"/>
      <c r="E28" s="53"/>
      <c r="F28" s="54"/>
      <c r="G28" s="69"/>
      <c r="H28" s="69"/>
      <c r="I28" s="69"/>
      <c r="J28" s="69"/>
      <c r="K28" s="69"/>
      <c r="L28" s="69"/>
      <c r="M28" s="69"/>
      <c r="N28" s="6"/>
      <c r="O28" s="6"/>
    </row>
    <row r="29" spans="2:25" ht="12" customHeight="1" x14ac:dyDescent="0.25">
      <c r="B29" s="56"/>
      <c r="C29" s="68"/>
      <c r="D29" s="56"/>
      <c r="E29" s="53"/>
      <c r="F29" s="54"/>
      <c r="G29" s="69"/>
      <c r="H29" s="69"/>
      <c r="I29" s="69"/>
      <c r="J29" s="69"/>
      <c r="K29" s="69"/>
      <c r="L29" s="69"/>
      <c r="M29" s="69"/>
      <c r="N29" s="6"/>
      <c r="O29" s="6"/>
    </row>
    <row r="30" spans="2:25" ht="12" customHeight="1" x14ac:dyDescent="0.25">
      <c r="B30" s="56"/>
      <c r="C30" s="68"/>
      <c r="D30" s="56"/>
      <c r="E30" s="79"/>
      <c r="F30" s="80"/>
      <c r="G30" s="69"/>
      <c r="H30" s="69"/>
      <c r="I30" s="69"/>
      <c r="J30" s="69"/>
      <c r="K30" s="69"/>
      <c r="L30" s="69"/>
      <c r="M30" s="69"/>
      <c r="N30" s="6"/>
      <c r="O30" s="6"/>
    </row>
    <row r="31" spans="2:25" ht="12" customHeight="1" x14ac:dyDescent="0.25">
      <c r="B31" s="51"/>
      <c r="C31" s="68"/>
      <c r="D31" s="56"/>
      <c r="E31" s="53"/>
      <c r="F31" s="54"/>
      <c r="G31" s="69"/>
      <c r="H31" s="69"/>
      <c r="I31" s="69"/>
      <c r="J31" s="69"/>
      <c r="K31" s="69"/>
      <c r="L31" s="69"/>
      <c r="M31" s="69"/>
      <c r="N31" s="6"/>
      <c r="O31" s="6"/>
    </row>
    <row r="32" spans="2:25" ht="12" customHeight="1" x14ac:dyDescent="0.25">
      <c r="B32" s="51"/>
      <c r="C32" s="68"/>
      <c r="D32" s="56"/>
      <c r="E32" s="53"/>
      <c r="F32" s="54"/>
      <c r="G32" s="69"/>
      <c r="H32" s="69"/>
      <c r="I32" s="69"/>
      <c r="J32" s="69"/>
      <c r="K32" s="69"/>
      <c r="L32" s="69"/>
      <c r="M32" s="69"/>
      <c r="N32" s="6"/>
      <c r="O32" s="6"/>
    </row>
    <row r="33" spans="2:25" ht="12" customHeight="1" x14ac:dyDescent="0.25">
      <c r="B33" s="56"/>
      <c r="C33" s="68"/>
      <c r="D33" s="56"/>
      <c r="E33" s="76"/>
      <c r="F33" s="77"/>
      <c r="G33" s="69"/>
      <c r="H33" s="69"/>
      <c r="I33" s="69"/>
      <c r="J33" s="69"/>
      <c r="K33" s="69"/>
      <c r="L33" s="69"/>
      <c r="M33" s="69"/>
      <c r="N33" s="6"/>
      <c r="O33" s="6"/>
      <c r="S33" s="6"/>
      <c r="X33" s="6"/>
    </row>
    <row r="34" spans="2:25" ht="12" customHeight="1" x14ac:dyDescent="0.25">
      <c r="B34" s="56"/>
      <c r="C34" s="68"/>
      <c r="D34" s="56"/>
      <c r="E34" s="53"/>
      <c r="F34" s="54"/>
      <c r="G34" s="69"/>
      <c r="H34" s="69"/>
      <c r="I34" s="69"/>
      <c r="J34" s="69"/>
      <c r="K34" s="69"/>
      <c r="L34" s="69"/>
      <c r="M34" s="69"/>
      <c r="N34" s="6"/>
      <c r="O34" s="6"/>
      <c r="S34" s="6"/>
      <c r="X34" s="6"/>
    </row>
    <row r="35" spans="2:25" ht="12" customHeight="1" x14ac:dyDescent="0.25">
      <c r="B35" s="51"/>
      <c r="C35" s="68"/>
      <c r="D35" s="56"/>
      <c r="E35" s="53"/>
      <c r="F35" s="54"/>
      <c r="G35" s="69"/>
      <c r="H35" s="69"/>
      <c r="I35" s="69"/>
      <c r="J35" s="69"/>
      <c r="K35" s="69"/>
      <c r="L35" s="69"/>
      <c r="M35" s="69"/>
      <c r="N35" s="6"/>
      <c r="O35" s="6"/>
      <c r="S35" s="6"/>
      <c r="X35" s="6"/>
    </row>
    <row r="36" spans="2:25" ht="12" customHeight="1" x14ac:dyDescent="0.25">
      <c r="B36" s="56"/>
      <c r="C36" s="68"/>
      <c r="D36" s="56"/>
      <c r="E36" s="53"/>
      <c r="F36" s="54"/>
      <c r="G36" s="69"/>
      <c r="H36" s="69"/>
      <c r="I36" s="69"/>
      <c r="J36" s="69"/>
      <c r="K36" s="69"/>
      <c r="L36" s="69"/>
      <c r="M36" s="69"/>
      <c r="N36" s="6"/>
      <c r="O36" s="6"/>
      <c r="S36" s="6"/>
      <c r="X36" s="6"/>
    </row>
    <row r="37" spans="2:25" ht="12" customHeight="1" x14ac:dyDescent="0.25">
      <c r="B37" s="56"/>
      <c r="C37" s="68"/>
      <c r="D37" s="56"/>
      <c r="E37" s="53"/>
      <c r="F37" s="54"/>
      <c r="G37" s="69"/>
      <c r="H37" s="69"/>
      <c r="I37" s="69"/>
      <c r="J37" s="69"/>
      <c r="K37" s="69"/>
      <c r="L37" s="69"/>
      <c r="M37" s="69"/>
      <c r="N37" s="6"/>
      <c r="O37" s="6"/>
      <c r="P37" s="7"/>
      <c r="Q37" s="7"/>
      <c r="R37" s="7"/>
      <c r="S37" s="7"/>
      <c r="T37" s="7"/>
      <c r="U37" s="81"/>
      <c r="V37" s="7"/>
      <c r="W37" s="7"/>
      <c r="X37" s="7"/>
    </row>
    <row r="38" spans="2:25" ht="12" customHeight="1" x14ac:dyDescent="0.25">
      <c r="B38" s="56"/>
      <c r="C38" s="68"/>
      <c r="D38" s="56"/>
      <c r="E38" s="79"/>
      <c r="F38" s="80"/>
      <c r="G38" s="69"/>
      <c r="H38" s="69"/>
      <c r="I38" s="69"/>
      <c r="J38" s="69"/>
      <c r="K38" s="69"/>
      <c r="L38" s="69"/>
      <c r="M38" s="69"/>
      <c r="N38" s="6"/>
      <c r="O38" s="6"/>
      <c r="P38" s="7"/>
      <c r="Q38" s="7"/>
      <c r="R38" s="7"/>
      <c r="S38" s="7"/>
      <c r="T38" s="7"/>
      <c r="U38" s="81"/>
      <c r="V38" s="7"/>
      <c r="W38" s="7"/>
      <c r="X38" s="7"/>
    </row>
    <row r="39" spans="2:25" ht="12" customHeight="1" x14ac:dyDescent="0.25">
      <c r="B39" s="51"/>
      <c r="C39" s="68"/>
      <c r="D39" s="56"/>
      <c r="E39" s="53"/>
      <c r="F39" s="54"/>
      <c r="G39" s="69"/>
      <c r="H39" s="69"/>
      <c r="I39" s="69"/>
      <c r="J39" s="69"/>
      <c r="K39" s="69"/>
      <c r="L39" s="69"/>
      <c r="M39" s="69"/>
      <c r="N39" s="7"/>
      <c r="O39" s="7"/>
      <c r="P39" s="7"/>
      <c r="Q39" s="7"/>
      <c r="R39" s="7"/>
      <c r="S39" s="7"/>
      <c r="T39" s="7"/>
      <c r="U39" s="81"/>
      <c r="V39" s="7"/>
      <c r="W39" s="7"/>
      <c r="X39" s="7"/>
    </row>
    <row r="40" spans="2:25" ht="12" customHeight="1" x14ac:dyDescent="0.25">
      <c r="B40" s="56"/>
      <c r="C40" s="56"/>
      <c r="D40" s="56"/>
      <c r="E40" s="56"/>
      <c r="F40" s="54"/>
      <c r="G40" s="56"/>
      <c r="H40" s="56"/>
      <c r="I40" s="56"/>
      <c r="J40" s="56"/>
      <c r="K40" s="56"/>
      <c r="L40" s="69"/>
      <c r="M40" s="69"/>
      <c r="N40" s="7"/>
      <c r="O40" s="7"/>
      <c r="P40" s="7"/>
      <c r="Q40" s="7"/>
      <c r="R40" s="7"/>
      <c r="S40" s="7"/>
      <c r="T40" s="7"/>
      <c r="U40" s="81"/>
      <c r="V40" s="7"/>
      <c r="W40" s="7"/>
      <c r="X40" s="7"/>
      <c r="Y40" s="82"/>
    </row>
    <row r="41" spans="2:25" ht="12" customHeight="1" x14ac:dyDescent="0.25">
      <c r="B41" s="56"/>
      <c r="C41" s="56"/>
      <c r="D41" s="56"/>
      <c r="E41" s="56"/>
      <c r="F41" s="54"/>
      <c r="G41" s="56"/>
      <c r="H41" s="56"/>
      <c r="I41" s="56"/>
      <c r="J41" s="56"/>
      <c r="K41" s="56"/>
      <c r="L41" s="6"/>
      <c r="M41" s="6"/>
      <c r="N41" s="7"/>
      <c r="O41" s="7"/>
      <c r="P41" s="7"/>
      <c r="Q41" s="7"/>
      <c r="R41" s="7"/>
      <c r="S41" s="7"/>
      <c r="T41" s="7"/>
      <c r="U41" s="81"/>
      <c r="V41" s="7"/>
      <c r="W41" s="7"/>
      <c r="X41" s="7"/>
      <c r="Y41" s="7"/>
    </row>
    <row r="42" spans="2:25" ht="12" customHeight="1" x14ac:dyDescent="0.25">
      <c r="B42" s="56"/>
      <c r="C42" s="56"/>
      <c r="D42" s="56"/>
      <c r="E42" s="56"/>
      <c r="F42" s="54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82"/>
      <c r="T42" s="7" t="s">
        <v>54</v>
      </c>
      <c r="U42" s="54" t="s">
        <v>54</v>
      </c>
      <c r="V42" s="56"/>
      <c r="W42" s="74"/>
      <c r="X42" s="82"/>
      <c r="Y42" s="7"/>
    </row>
    <row r="43" spans="2:25" ht="12" customHeight="1" x14ac:dyDescent="0.25">
      <c r="B43" s="56"/>
      <c r="C43" s="56"/>
      <c r="D43" s="56"/>
      <c r="E43" s="56"/>
      <c r="F43" s="54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82"/>
      <c r="T43" s="7"/>
      <c r="U43" s="54"/>
      <c r="V43" s="56"/>
      <c r="W43" s="74"/>
      <c r="X43" s="82"/>
      <c r="Y43" s="7"/>
    </row>
    <row r="44" spans="2:25" ht="12" customHeight="1" x14ac:dyDescent="0.25">
      <c r="B44" s="56"/>
      <c r="C44" s="56"/>
      <c r="D44" s="56"/>
      <c r="E44" s="56"/>
      <c r="F44" s="54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82"/>
      <c r="T44" s="7"/>
      <c r="U44" s="54"/>
      <c r="V44" s="56"/>
      <c r="W44" s="74"/>
      <c r="X44" s="82"/>
      <c r="Y44" s="7"/>
    </row>
    <row r="45" spans="2:25" ht="12" customHeight="1" x14ac:dyDescent="0.25">
      <c r="B45" s="56"/>
      <c r="C45" s="56"/>
      <c r="D45" s="56"/>
      <c r="E45" s="56"/>
      <c r="F45" s="54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82"/>
      <c r="T45" s="7"/>
      <c r="U45" s="54"/>
      <c r="V45" s="56"/>
      <c r="W45" s="74"/>
      <c r="X45" s="82"/>
      <c r="Y45" s="7"/>
    </row>
    <row r="46" spans="2:25" ht="12" customHeight="1" x14ac:dyDescent="0.25">
      <c r="B46" s="56"/>
      <c r="C46" s="56"/>
      <c r="D46" s="56"/>
      <c r="E46" s="56"/>
      <c r="F46" s="54"/>
      <c r="G46" s="56"/>
      <c r="H46" s="56"/>
      <c r="I46" s="56"/>
      <c r="J46" s="56"/>
      <c r="K46" s="56"/>
      <c r="L46" s="56"/>
      <c r="M46" s="56"/>
      <c r="N46" s="56"/>
      <c r="O46" s="56"/>
      <c r="P46" s="74"/>
      <c r="Q46" s="74"/>
      <c r="R46" s="74"/>
      <c r="S46" s="82"/>
      <c r="T46" s="7"/>
      <c r="V46" s="56"/>
      <c r="W46" s="74"/>
      <c r="X46" s="82"/>
      <c r="Y46" s="7"/>
    </row>
    <row r="47" spans="2:25" ht="12.75" customHeight="1" x14ac:dyDescent="0.25">
      <c r="P47" s="74"/>
      <c r="Q47" s="74"/>
      <c r="R47" s="74"/>
      <c r="S47" s="82"/>
      <c r="T47" s="7"/>
      <c r="V47" s="56"/>
      <c r="W47" s="74"/>
      <c r="X47" s="82"/>
      <c r="Y47" s="7"/>
    </row>
    <row r="48" spans="2:25" ht="12.75" customHeight="1" x14ac:dyDescent="0.25">
      <c r="P48" s="74"/>
      <c r="Q48" s="74"/>
      <c r="R48" s="74"/>
      <c r="S48" s="82"/>
      <c r="T48" s="7"/>
      <c r="V48" s="56"/>
      <c r="W48" s="74"/>
      <c r="X48" s="82"/>
      <c r="Y48" s="7"/>
    </row>
    <row r="49" spans="16:25" ht="12.75" customHeight="1" x14ac:dyDescent="0.25">
      <c r="P49" s="74"/>
      <c r="Q49" s="74"/>
      <c r="R49" s="74"/>
      <c r="S49" s="82"/>
      <c r="T49" s="7"/>
      <c r="V49" s="56"/>
      <c r="W49" s="74"/>
      <c r="X49" s="82"/>
      <c r="Y49" s="7"/>
    </row>
    <row r="50" spans="16:25" ht="12.75" customHeight="1" x14ac:dyDescent="0.25">
      <c r="P50" s="74"/>
      <c r="Q50" s="74"/>
      <c r="R50" s="74"/>
      <c r="S50" s="82"/>
      <c r="T50" s="7"/>
      <c r="V50" s="56"/>
      <c r="W50" s="74"/>
      <c r="X50" s="82"/>
      <c r="Y50" s="7"/>
    </row>
    <row r="51" spans="16:25" ht="12.75" customHeight="1" x14ac:dyDescent="0.25">
      <c r="P51" s="74"/>
      <c r="Q51" s="74"/>
      <c r="R51" s="74"/>
      <c r="S51" s="82"/>
      <c r="T51" s="7"/>
      <c r="V51" s="56"/>
      <c r="W51" s="74"/>
      <c r="X51" s="82"/>
      <c r="Y51" s="7"/>
    </row>
    <row r="52" spans="16:25" ht="12.75" customHeight="1" x14ac:dyDescent="0.25">
      <c r="P52" s="74"/>
      <c r="Q52" s="74"/>
      <c r="R52" s="74"/>
      <c r="S52" s="82"/>
      <c r="T52" s="7"/>
      <c r="V52" s="56"/>
      <c r="W52" s="74"/>
      <c r="X52" s="82"/>
      <c r="Y52" s="7"/>
    </row>
    <row r="53" spans="16:25" ht="12.75" customHeight="1" x14ac:dyDescent="0.25">
      <c r="P53" s="74"/>
      <c r="Q53" s="74"/>
      <c r="R53" s="74"/>
      <c r="S53" s="82"/>
      <c r="T53" s="7"/>
      <c r="V53" s="56"/>
      <c r="W53" s="74"/>
      <c r="X53" s="82"/>
      <c r="Y53" s="7"/>
    </row>
    <row r="54" spans="16:25" ht="12.75" customHeight="1" x14ac:dyDescent="0.25">
      <c r="P54" s="74"/>
      <c r="Q54" s="74"/>
      <c r="R54" s="74"/>
      <c r="S54" s="82"/>
      <c r="T54" s="7"/>
      <c r="V54" s="56"/>
      <c r="W54" s="74"/>
      <c r="X54" s="82"/>
      <c r="Y54" s="7"/>
    </row>
    <row r="55" spans="16:25" ht="12.75" customHeight="1" x14ac:dyDescent="0.25">
      <c r="P55" s="74"/>
      <c r="Q55" s="74"/>
      <c r="R55" s="74"/>
      <c r="S55" s="82"/>
      <c r="T55" s="7"/>
      <c r="V55" s="56"/>
      <c r="W55" s="74"/>
      <c r="X55" s="82"/>
      <c r="Y55" s="7"/>
    </row>
    <row r="56" spans="16:25" ht="12.75" customHeight="1" x14ac:dyDescent="0.25">
      <c r="P56" s="74"/>
      <c r="Q56" s="74"/>
      <c r="R56" s="74"/>
      <c r="S56" s="82"/>
      <c r="T56" s="7"/>
      <c r="V56" s="56"/>
      <c r="W56" s="74"/>
      <c r="X56" s="82"/>
      <c r="Y56" s="7"/>
    </row>
    <row r="57" spans="16:25" ht="12.75" customHeight="1" x14ac:dyDescent="0.25">
      <c r="P57" s="74"/>
      <c r="Q57" s="74"/>
      <c r="R57" s="74"/>
      <c r="S57" s="82"/>
      <c r="T57" s="7"/>
      <c r="V57" s="56"/>
      <c r="W57" s="74"/>
      <c r="X57" s="82"/>
      <c r="Y57" s="7"/>
    </row>
    <row r="58" spans="16:25" ht="12.75" customHeight="1" x14ac:dyDescent="0.25">
      <c r="P58" s="74"/>
      <c r="Q58" s="74"/>
      <c r="R58" s="74"/>
      <c r="S58" s="82"/>
      <c r="T58" s="7"/>
      <c r="V58" s="56"/>
      <c r="W58" s="74"/>
      <c r="X58" s="82"/>
      <c r="Y58" s="7"/>
    </row>
    <row r="59" spans="16:25" ht="12.75" customHeight="1" x14ac:dyDescent="0.25">
      <c r="P59" s="74"/>
      <c r="Q59" s="74"/>
      <c r="R59" s="74"/>
      <c r="S59" s="82"/>
      <c r="T59" s="7"/>
      <c r="V59" s="56"/>
      <c r="W59" s="74"/>
      <c r="X59" s="82"/>
      <c r="Y59" s="7"/>
    </row>
    <row r="60" spans="16:25" ht="12.75" customHeight="1" x14ac:dyDescent="0.25">
      <c r="P60" s="74"/>
      <c r="Q60" s="74"/>
      <c r="R60" s="74"/>
      <c r="S60" s="82"/>
      <c r="T60" s="7"/>
      <c r="V60" s="56"/>
      <c r="W60" s="74"/>
      <c r="X60" s="82"/>
      <c r="Y60" s="7"/>
    </row>
    <row r="61" spans="16:25" ht="12.75" customHeight="1" x14ac:dyDescent="0.25">
      <c r="P61" s="74"/>
      <c r="Q61" s="74"/>
      <c r="R61" s="74"/>
      <c r="S61" s="82"/>
      <c r="T61" s="7"/>
      <c r="V61" s="56"/>
      <c r="W61" s="74"/>
      <c r="X61" s="82"/>
      <c r="Y61" s="7"/>
    </row>
    <row r="62" spans="16:25" ht="12.75" customHeight="1" x14ac:dyDescent="0.25">
      <c r="P62" s="74"/>
      <c r="Q62" s="74"/>
      <c r="R62" s="74"/>
      <c r="S62" s="82"/>
      <c r="T62" s="7"/>
      <c r="V62" s="56"/>
      <c r="W62" s="74"/>
      <c r="X62" s="82"/>
      <c r="Y62" s="7"/>
    </row>
    <row r="63" spans="16:25" ht="12.75" customHeight="1" x14ac:dyDescent="0.25">
      <c r="P63" s="74"/>
      <c r="Q63" s="74"/>
      <c r="R63" s="74"/>
      <c r="S63" s="82"/>
      <c r="T63" s="7"/>
      <c r="V63" s="56"/>
      <c r="W63" s="74"/>
      <c r="X63" s="82"/>
      <c r="Y63" s="7"/>
    </row>
    <row r="64" spans="16:25" ht="12.75" customHeight="1" x14ac:dyDescent="0.25">
      <c r="P64" s="74"/>
      <c r="Q64" s="74"/>
      <c r="R64" s="74"/>
      <c r="S64" s="82"/>
      <c r="T64" s="7"/>
      <c r="V64" s="56"/>
      <c r="W64" s="74"/>
      <c r="X64" s="82"/>
      <c r="Y64" s="7"/>
    </row>
    <row r="65" spans="16:25" ht="12.75" customHeight="1" x14ac:dyDescent="0.25">
      <c r="P65" s="74"/>
      <c r="Q65" s="74"/>
      <c r="R65" s="74"/>
      <c r="S65" s="82"/>
      <c r="T65" s="7"/>
      <c r="V65" s="56"/>
      <c r="W65" s="74"/>
      <c r="X65" s="82"/>
      <c r="Y65" s="7"/>
    </row>
    <row r="66" spans="16:25" ht="12.75" customHeight="1" x14ac:dyDescent="0.25">
      <c r="V66" s="56"/>
      <c r="W66" s="74"/>
    </row>
    <row r="67" spans="16:25" ht="12.75" customHeight="1" x14ac:dyDescent="0.25">
      <c r="V67" s="56"/>
      <c r="W67" s="74"/>
    </row>
    <row r="68" spans="16:25" ht="12.75" customHeight="1" x14ac:dyDescent="0.25">
      <c r="V68" s="56"/>
      <c r="W68" s="74"/>
    </row>
    <row r="69" spans="16:25" ht="12.75" customHeight="1" x14ac:dyDescent="0.25">
      <c r="V69" s="56"/>
      <c r="W69" s="74"/>
    </row>
    <row r="70" spans="16:25" ht="12.75" customHeight="1" x14ac:dyDescent="0.25">
      <c r="V70" s="56"/>
      <c r="W70" s="74"/>
    </row>
    <row r="71" spans="16:25" ht="12.75" customHeight="1" x14ac:dyDescent="0.25">
      <c r="V71" s="56"/>
      <c r="W71" s="74"/>
    </row>
    <row r="72" spans="16:25" ht="12.75" customHeight="1" x14ac:dyDescent="0.25">
      <c r="V72" s="56"/>
      <c r="W72" s="74"/>
    </row>
    <row r="73" spans="16:25" ht="12.75" customHeight="1" x14ac:dyDescent="0.25">
      <c r="V73" s="56"/>
      <c r="W73" s="74"/>
    </row>
  </sheetData>
  <mergeCells count="3">
    <mergeCell ref="B5:X6"/>
    <mergeCell ref="S7:X7"/>
    <mergeCell ref="S13:X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Inscripcion</vt:lpstr>
      <vt:lpstr>Grupo 1 (A)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2021-03-04T00:35:33Z</dcterms:created>
  <dcterms:modified xsi:type="dcterms:W3CDTF">2021-03-05T21:02:52Z</dcterms:modified>
</cp:coreProperties>
</file>