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steban\Desktop\TT 2021\Rankin\Veteranos\Primer\"/>
    </mc:Choice>
  </mc:AlternateContent>
  <xr:revisionPtr revIDLastSave="0" documentId="13_ncr:1_{517B175E-3C5F-46B4-9A38-FD5F37A673EF}" xr6:coauthVersionLast="46" xr6:coauthVersionMax="46" xr10:uidLastSave="{00000000-0000-0000-0000-000000000000}"/>
  <bookViews>
    <workbookView xWindow="-120" yWindow="-120" windowWidth="29040" windowHeight="15840" activeTab="3" xr2:uid="{00000000-000D-0000-FFFF-FFFF00000000}"/>
  </bookViews>
  <sheets>
    <sheet name="Inscripcion" sheetId="1" r:id="rId1"/>
    <sheet name="Grupo 1 (A)" sheetId="8" r:id="rId2"/>
    <sheet name="Grupo 2 (B)" sheetId="9" r:id="rId3"/>
    <sheet name="Grupo 3 (C)" sheetId="7" r:id="rId4"/>
    <sheet name="Rifa" sheetId="4" r:id="rId5"/>
    <sheet name="Llave" sheetId="5" r:id="rId6"/>
    <sheet name="Hoja1" sheetId="6" state="hidden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4" i="9" l="1"/>
  <c r="F14" i="9"/>
  <c r="E14" i="9"/>
  <c r="D14" i="9"/>
  <c r="D23" i="9" s="1"/>
  <c r="G13" i="9"/>
  <c r="F13" i="9"/>
  <c r="E13" i="9"/>
  <c r="D13" i="9"/>
  <c r="D22" i="9" s="1"/>
  <c r="G12" i="9"/>
  <c r="F12" i="9"/>
  <c r="E12" i="9"/>
  <c r="D12" i="9"/>
  <c r="D18" i="9" s="1"/>
  <c r="G14" i="8"/>
  <c r="F14" i="8"/>
  <c r="E14" i="8"/>
  <c r="D14" i="8"/>
  <c r="D23" i="8" s="1"/>
  <c r="G13" i="8"/>
  <c r="F13" i="8"/>
  <c r="E13" i="8"/>
  <c r="D13" i="8"/>
  <c r="D22" i="8" s="1"/>
  <c r="G12" i="8"/>
  <c r="F12" i="8"/>
  <c r="E12" i="8"/>
  <c r="D12" i="8"/>
  <c r="D18" i="8" s="1"/>
  <c r="D20" i="9" l="1"/>
  <c r="D21" i="9"/>
  <c r="D19" i="9"/>
  <c r="D20" i="8"/>
  <c r="D21" i="8"/>
  <c r="D19" i="8"/>
  <c r="G13" i="7"/>
  <c r="G14" i="7"/>
  <c r="F13" i="7"/>
  <c r="F14" i="7"/>
  <c r="E13" i="7"/>
  <c r="E14" i="7"/>
  <c r="G12" i="7"/>
  <c r="F12" i="7"/>
  <c r="E12" i="7"/>
  <c r="D13" i="7"/>
  <c r="D22" i="7" s="1"/>
  <c r="D14" i="7"/>
  <c r="D23" i="7" s="1"/>
  <c r="D12" i="7"/>
  <c r="D18" i="7" s="1"/>
  <c r="D20" i="7" l="1"/>
  <c r="D21" i="7"/>
  <c r="D19" i="7"/>
  <c r="W17" i="5" l="1"/>
  <c r="V17" i="5"/>
  <c r="U17" i="5"/>
  <c r="T17" i="5"/>
  <c r="W16" i="5"/>
  <c r="V16" i="5"/>
  <c r="U16" i="5"/>
  <c r="T16" i="5"/>
  <c r="W15" i="5"/>
  <c r="U15" i="5"/>
  <c r="T15" i="5"/>
  <c r="W14" i="5"/>
  <c r="U14" i="5"/>
  <c r="T14" i="5"/>
  <c r="D12" i="5"/>
  <c r="E12" i="5" s="1"/>
  <c r="W11" i="5"/>
  <c r="V11" i="5"/>
  <c r="X11" i="5" s="1"/>
  <c r="X17" i="5" s="1"/>
  <c r="U11" i="5"/>
  <c r="T11" i="5"/>
  <c r="D11" i="5"/>
  <c r="F11" i="5" s="1"/>
  <c r="W10" i="5"/>
  <c r="V10" i="5"/>
  <c r="X10" i="5" s="1"/>
  <c r="X16" i="5" s="1"/>
  <c r="U10" i="5"/>
  <c r="T10" i="5"/>
  <c r="D10" i="5"/>
  <c r="E10" i="5" s="1"/>
  <c r="W9" i="5"/>
  <c r="X9" i="5"/>
  <c r="X15" i="5" s="1"/>
  <c r="U9" i="5"/>
  <c r="T9" i="5"/>
  <c r="D9" i="5"/>
  <c r="E9" i="5" s="1"/>
  <c r="W8" i="5"/>
  <c r="V8" i="5"/>
  <c r="D13" i="5" s="1"/>
  <c r="U8" i="5"/>
  <c r="T8" i="5"/>
  <c r="D8" i="5"/>
  <c r="E8" i="5" s="1"/>
  <c r="F13" i="5" l="1"/>
  <c r="E13" i="5"/>
  <c r="E11" i="5"/>
  <c r="F8" i="5"/>
  <c r="F9" i="5"/>
  <c r="F10" i="5"/>
  <c r="F12" i="5"/>
  <c r="D14" i="5"/>
  <c r="D15" i="5"/>
  <c r="X8" i="5"/>
  <c r="X14" i="5" s="1"/>
  <c r="E15" i="5" l="1"/>
  <c r="F15" i="5"/>
  <c r="E14" i="5"/>
  <c r="F14" i="5"/>
</calcChain>
</file>

<file path=xl/sharedStrings.xml><?xml version="1.0" encoding="utf-8"?>
<sst xmlns="http://schemas.openxmlformats.org/spreadsheetml/2006/main" count="179" uniqueCount="99">
  <si>
    <t>1er Ranking Veteranos 2021</t>
  </si>
  <si>
    <t>REPORTE DE INSCRIPCION PARA 65+</t>
  </si>
  <si>
    <t>CARNE</t>
  </si>
  <si>
    <t>NOMBRE</t>
  </si>
  <si>
    <t>CLUB</t>
  </si>
  <si>
    <t>RANKING</t>
  </si>
  <si>
    <t>PUNTOS</t>
  </si>
  <si>
    <t>San José</t>
  </si>
  <si>
    <t>Herbert Zamora Romero</t>
  </si>
  <si>
    <t>Jorge Simón Perez</t>
  </si>
  <si>
    <t>Santa Ana</t>
  </si>
  <si>
    <t>Rogelio Herra Badilla</t>
  </si>
  <si>
    <t>Gerardo Chacón Fonseca</t>
  </si>
  <si>
    <t>San Pedro</t>
  </si>
  <si>
    <t>Carlos Quiros Villalta</t>
  </si>
  <si>
    <t>San Jose</t>
  </si>
  <si>
    <t>Longino Soto Boucart</t>
  </si>
  <si>
    <t>Mora</t>
  </si>
  <si>
    <t>Luis Gerardo Barrantes Sanchun</t>
  </si>
  <si>
    <t>Puntarenas</t>
  </si>
  <si>
    <t>NUEVO AFILIADO</t>
  </si>
  <si>
    <t>Categoría:</t>
  </si>
  <si>
    <t>Grupo nº</t>
  </si>
  <si>
    <t>Mesa nº</t>
  </si>
  <si>
    <t>Orden</t>
  </si>
  <si>
    <t>Carné</t>
  </si>
  <si>
    <t>Jugadores</t>
  </si>
  <si>
    <t>Lugar</t>
  </si>
  <si>
    <t>Ranking</t>
  </si>
  <si>
    <t>Puntos</t>
  </si>
  <si>
    <t xml:space="preserve">Partida </t>
  </si>
  <si>
    <t>JUGADOR</t>
  </si>
  <si>
    <t>1º set</t>
  </si>
  <si>
    <t>2º set</t>
  </si>
  <si>
    <t>3º set</t>
  </si>
  <si>
    <t xml:space="preserve">Ganador </t>
  </si>
  <si>
    <t>Clasificados (# de carne)</t>
  </si>
  <si>
    <t>1º</t>
  </si>
  <si>
    <t>2º</t>
  </si>
  <si>
    <t>65+</t>
  </si>
  <si>
    <t>1 (A)</t>
  </si>
  <si>
    <t>2 (B)</t>
  </si>
  <si>
    <t>Pegue el resultado de la rifa abajo</t>
  </si>
  <si>
    <t>Posicion en la llave</t>
  </si>
  <si>
    <t>1A</t>
  </si>
  <si>
    <t>2B</t>
  </si>
  <si>
    <t>2A</t>
  </si>
  <si>
    <t>1B</t>
  </si>
  <si>
    <t xml:space="preserve">Llave final </t>
  </si>
  <si>
    <t>GANADORES DE GRUPO</t>
  </si>
  <si>
    <t>1st G1</t>
  </si>
  <si>
    <t>Gr</t>
  </si>
  <si>
    <t>2nd</t>
  </si>
  <si>
    <t>1C</t>
  </si>
  <si>
    <t>1st 3-4</t>
  </si>
  <si>
    <t>1D</t>
  </si>
  <si>
    <t>SEGUNDOS DE GRUPO</t>
  </si>
  <si>
    <t>1st G2</t>
  </si>
  <si>
    <t>2C</t>
  </si>
  <si>
    <t>2D</t>
  </si>
  <si>
    <t>-</t>
  </si>
  <si>
    <t xml:space="preserve"> </t>
  </si>
  <si>
    <t>30-39 G1</t>
  </si>
  <si>
    <t>30-39 G2</t>
  </si>
  <si>
    <t>30-39 G3</t>
  </si>
  <si>
    <t>30-39 G4</t>
  </si>
  <si>
    <t>30-39 1/4</t>
  </si>
  <si>
    <t>30-39 SEMI</t>
  </si>
  <si>
    <t>30-39 FINAL</t>
  </si>
  <si>
    <t>40-49 G1</t>
  </si>
  <si>
    <t>40-49 G2</t>
  </si>
  <si>
    <t>40-49 SEMI</t>
  </si>
  <si>
    <t>40-49 FINAL</t>
  </si>
  <si>
    <t>50-59 G1</t>
  </si>
  <si>
    <t>50-59 G2</t>
  </si>
  <si>
    <t>50-59 G3</t>
  </si>
  <si>
    <t>50-59 1/4</t>
  </si>
  <si>
    <t>50-59 SEMI</t>
  </si>
  <si>
    <t>50-59 FINAL</t>
  </si>
  <si>
    <t>FEM G1</t>
  </si>
  <si>
    <t>FEM G2</t>
  </si>
  <si>
    <t>FEM SEMI</t>
  </si>
  <si>
    <t>FEM FINAL</t>
  </si>
  <si>
    <t>Inicio</t>
  </si>
  <si>
    <t>Fin</t>
  </si>
  <si>
    <t>Fecha:</t>
  </si>
  <si>
    <t/>
  </si>
  <si>
    <t>65 + G1</t>
  </si>
  <si>
    <t>65 + G2</t>
  </si>
  <si>
    <t>65 + SEMI</t>
  </si>
  <si>
    <t>65 + FINAL</t>
  </si>
  <si>
    <t>Olivier Prouteau Latrasse</t>
  </si>
  <si>
    <t>Escazu</t>
  </si>
  <si>
    <t>Gerardo Alfonso Ly Chen</t>
  </si>
  <si>
    <t>Tibas</t>
  </si>
  <si>
    <t>65 + G3</t>
  </si>
  <si>
    <t>60-64 G1</t>
  </si>
  <si>
    <t>65 + 1/4</t>
  </si>
  <si>
    <t>3 (C)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</si>
</sst>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8" x14ac:knownFonts="1">
    <font>
      <sz val="11"/>
      <color indexed="8"/>
      <name val="Calibri"/>
      <family val="2"/>
      <scheme val="minor"/>
    </font>
    <font>
      <b/>
      <sz val="13.5"/>
      <name val="MS Sans Serif"/>
      <family val="2"/>
    </font>
    <font>
      <b/>
      <sz val="14"/>
      <name val="MS Sans Serif"/>
      <family val="2"/>
    </font>
    <font>
      <b/>
      <sz val="12"/>
      <name val="MS Sans Serif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0"/>
      <name val="MS Sans Serif"/>
      <family val="2"/>
    </font>
    <font>
      <sz val="12"/>
      <name val="MS Sans Serif"/>
      <family val="2"/>
    </font>
    <font>
      <b/>
      <sz val="12"/>
      <name val="MS Sans Serif"/>
      <family val="2"/>
    </font>
    <font>
      <b/>
      <sz val="14"/>
      <name val="MS Sans Serif"/>
      <family val="2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9"/>
      <name val="Arial"/>
      <family val="2"/>
    </font>
    <font>
      <sz val="9"/>
      <name val="Arial"/>
      <family val="2"/>
    </font>
    <font>
      <b/>
      <sz val="20"/>
      <color indexed="9"/>
      <name val="Arial"/>
      <family val="2"/>
    </font>
    <font>
      <b/>
      <sz val="20"/>
      <color indexed="9"/>
      <name val="Arial"/>
      <family val="2"/>
    </font>
    <font>
      <b/>
      <sz val="20"/>
      <color indexed="9"/>
      <name val="Arial"/>
      <family val="2"/>
    </font>
    <font>
      <b/>
      <sz val="20"/>
      <color indexed="9"/>
      <name val="Arial"/>
      <family val="2"/>
    </font>
    <font>
      <b/>
      <sz val="20"/>
      <color indexed="9"/>
      <name val="Arial"/>
      <family val="2"/>
    </font>
    <font>
      <b/>
      <sz val="20"/>
      <color indexed="9"/>
      <name val="Arial"/>
      <family val="2"/>
    </font>
    <font>
      <b/>
      <sz val="12"/>
      <name val="Arial"/>
      <family val="2"/>
    </font>
    <font>
      <b/>
      <sz val="12"/>
      <name val="Arial"/>
      <family val="2"/>
    </font>
    <font>
      <b/>
      <sz val="12"/>
      <name val="Arial"/>
      <family val="2"/>
    </font>
    <font>
      <b/>
      <sz val="9"/>
      <name val="Arial"/>
      <family val="2"/>
    </font>
    <font>
      <b/>
      <sz val="11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8"/>
      <name val="Arial Narrow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9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9"/>
      <name val="Arial"/>
      <family val="2"/>
    </font>
    <font>
      <sz val="9"/>
      <name val="Arial"/>
      <family val="2"/>
    </font>
    <font>
      <b/>
      <sz val="9"/>
      <color indexed="9"/>
      <name val="Arial"/>
      <family val="2"/>
    </font>
    <font>
      <b/>
      <sz val="9"/>
      <color indexed="9"/>
      <name val="Arial"/>
      <family val="2"/>
    </font>
    <font>
      <b/>
      <sz val="9"/>
      <color indexed="9"/>
      <name val="Arial"/>
      <family val="2"/>
    </font>
    <font>
      <sz val="9"/>
      <name val="Arial"/>
      <family val="2"/>
    </font>
    <font>
      <b/>
      <sz val="9"/>
      <color indexed="9"/>
      <name val="Arial"/>
      <family val="2"/>
    </font>
    <font>
      <b/>
      <sz val="11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8"/>
      <name val="Arial Narrow"/>
      <family val="2"/>
    </font>
    <font>
      <sz val="9"/>
      <name val="Arial"/>
      <family val="2"/>
    </font>
    <font>
      <b/>
      <sz val="9"/>
      <color indexed="9"/>
      <name val="Arial"/>
      <family val="2"/>
    </font>
    <font>
      <b/>
      <sz val="9"/>
      <color indexed="9"/>
      <name val="Arial"/>
      <family val="2"/>
    </font>
    <font>
      <b/>
      <sz val="9"/>
      <color indexed="9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8"/>
      <name val="Arial Narrow"/>
      <family val="2"/>
    </font>
    <font>
      <b/>
      <sz val="9"/>
      <color indexed="9"/>
      <name val="Arial"/>
      <family val="2"/>
    </font>
    <font>
      <b/>
      <sz val="11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8"/>
      <name val="Arial Narrow"/>
      <family val="2"/>
    </font>
    <font>
      <sz val="9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8"/>
      <name val="Arial Narrow"/>
      <family val="2"/>
    </font>
    <font>
      <b/>
      <sz val="9"/>
      <color indexed="9"/>
      <name val="Arial"/>
      <family val="2"/>
    </font>
    <font>
      <sz val="9"/>
      <name val="Arial"/>
      <family val="2"/>
    </font>
    <font>
      <sz val="9"/>
      <name val="Arial"/>
      <family val="2"/>
    </font>
    <font>
      <b/>
      <sz val="15"/>
      <name val="Arial"/>
      <family val="2"/>
    </font>
    <font>
      <sz val="9"/>
      <color indexed="9"/>
      <name val="Arial"/>
      <family val="2"/>
    </font>
    <font>
      <sz val="9"/>
      <color indexed="9"/>
      <name val="Arial"/>
      <family val="2"/>
    </font>
    <font>
      <sz val="9"/>
      <color indexed="9"/>
      <name val="Arial"/>
      <family val="2"/>
    </font>
    <font>
      <b/>
      <sz val="11"/>
      <name val="Arial"/>
      <family val="2"/>
    </font>
    <font>
      <sz val="9"/>
      <color indexed="9"/>
      <name val="Arial"/>
      <family val="2"/>
    </font>
    <font>
      <sz val="9"/>
      <color indexed="9"/>
      <name val="Arial"/>
      <family val="2"/>
    </font>
    <font>
      <sz val="9"/>
      <color indexed="9"/>
      <name val="Arial"/>
      <family val="2"/>
    </font>
    <font>
      <b/>
      <sz val="9"/>
      <name val="Arial"/>
      <family val="2"/>
    </font>
    <font>
      <b/>
      <sz val="9"/>
      <color indexed="9"/>
      <name val="Arial"/>
      <family val="2"/>
    </font>
    <font>
      <b/>
      <sz val="11"/>
      <name val="Arial"/>
      <family val="2"/>
    </font>
    <font>
      <sz val="9"/>
      <name val="Arial"/>
      <family val="2"/>
    </font>
    <font>
      <sz val="9"/>
      <color indexed="9"/>
      <name val="Arial"/>
      <family val="2"/>
    </font>
    <font>
      <sz val="9"/>
      <color indexed="9"/>
      <name val="Arial"/>
      <family val="2"/>
    </font>
    <font>
      <sz val="9"/>
      <color indexed="9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9"/>
      <color indexed="9"/>
      <name val="Arial"/>
      <family val="2"/>
    </font>
    <font>
      <b/>
      <sz val="9"/>
      <name val="Arial"/>
      <family val="2"/>
    </font>
    <font>
      <b/>
      <sz val="8"/>
      <name val="Arial Narrow"/>
      <family val="2"/>
    </font>
    <font>
      <sz val="9"/>
      <name val="Arial"/>
      <family val="2"/>
    </font>
    <font>
      <b/>
      <sz val="9"/>
      <color indexed="10"/>
      <name val="Arial"/>
      <family val="2"/>
    </font>
    <font>
      <b/>
      <sz val="8"/>
      <color indexed="10"/>
      <name val="Arial Narrow"/>
      <family val="2"/>
    </font>
    <font>
      <sz val="8"/>
      <name val="Arial Narrow"/>
      <family val="2"/>
    </font>
    <font>
      <sz val="9"/>
      <name val="Arial"/>
      <family val="2"/>
    </font>
    <font>
      <sz val="8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0"/>
      <name val="Arial"/>
      <family val="2"/>
    </font>
    <font>
      <b/>
      <sz val="10"/>
      <name val="MS Sans Serif"/>
      <family val="2"/>
    </font>
    <font>
      <sz val="14"/>
      <name val="MS Sans Serif"/>
      <family val="2"/>
    </font>
    <font>
      <sz val="8"/>
      <name val="Arial"/>
      <family val="2"/>
    </font>
    <font>
      <sz val="8.5"/>
      <name val="MS Sans Serif"/>
      <family val="2"/>
    </font>
  </fonts>
  <fills count="18">
    <fill>
      <patternFill patternType="none"/>
    </fill>
    <fill>
      <patternFill patternType="gray125"/>
    </fill>
    <fill>
      <patternFill patternType="none"/>
    </fill>
    <fill>
      <patternFill patternType="solid">
        <fgColor indexed="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66CC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3" tint="0.39997558519241921"/>
        <bgColor indexed="64"/>
      </patternFill>
    </fill>
  </fills>
  <borders count="51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02" fillId="2" borderId="18"/>
  </cellStyleXfs>
  <cellXfs count="169">
    <xf numFmtId="0" fontId="0" fillId="0" borderId="0" xfId="0"/>
    <xf numFmtId="0" fontId="9" fillId="2" borderId="1" xfId="0" applyNumberFormat="1" applyFont="1" applyFill="1" applyBorder="1"/>
    <xf numFmtId="0" fontId="10" fillId="2" borderId="1" xfId="0" applyNumberFormat="1" applyFont="1" applyFill="1" applyBorder="1" applyAlignment="1">
      <alignment horizontal="center"/>
    </xf>
    <xf numFmtId="0" fontId="11" fillId="2" borderId="1" xfId="0" applyNumberFormat="1" applyFont="1" applyFill="1" applyBorder="1"/>
    <xf numFmtId="0" fontId="12" fillId="2" borderId="1" xfId="0" applyNumberFormat="1" applyFont="1" applyFill="1" applyBorder="1"/>
    <xf numFmtId="0" fontId="13" fillId="2" borderId="1" xfId="0" applyNumberFormat="1" applyFont="1" applyFill="1" applyBorder="1" applyAlignment="1" applyProtection="1">
      <alignment vertical="center"/>
    </xf>
    <xf numFmtId="0" fontId="14" fillId="3" borderId="1" xfId="0" applyNumberFormat="1" applyFont="1" applyFill="1" applyBorder="1" applyAlignment="1" applyProtection="1">
      <alignment horizontal="center" vertical="center"/>
    </xf>
    <xf numFmtId="0" fontId="24" fillId="5" borderId="15" xfId="0" applyNumberFormat="1" applyFont="1" applyFill="1" applyBorder="1" applyAlignment="1" applyProtection="1">
      <alignment horizontal="center" vertical="center"/>
    </xf>
    <xf numFmtId="0" fontId="25" fillId="2" borderId="2" xfId="0" applyNumberFormat="1" applyFont="1" applyFill="1" applyBorder="1" applyAlignment="1" applyProtection="1">
      <alignment horizontal="center" vertical="center"/>
    </xf>
    <xf numFmtId="0" fontId="26" fillId="6" borderId="8" xfId="0" applyNumberFormat="1" applyFont="1" applyFill="1" applyBorder="1" applyAlignment="1" applyProtection="1">
      <alignment horizontal="center" vertical="center"/>
    </xf>
    <xf numFmtId="0" fontId="27" fillId="7" borderId="16" xfId="0" applyNumberFormat="1" applyFont="1" applyFill="1" applyBorder="1" applyAlignment="1" applyProtection="1">
      <alignment vertical="center"/>
    </xf>
    <xf numFmtId="0" fontId="28" fillId="2" borderId="17" xfId="0" applyNumberFormat="1" applyFont="1" applyFill="1" applyBorder="1" applyAlignment="1" applyProtection="1">
      <alignment horizontal="left" vertical="center"/>
    </xf>
    <xf numFmtId="0" fontId="29" fillId="3" borderId="18" xfId="0" applyNumberFormat="1" applyFont="1" applyFill="1" applyBorder="1" applyAlignment="1" applyProtection="1">
      <alignment vertical="center"/>
    </xf>
    <xf numFmtId="0" fontId="30" fillId="5" borderId="19" xfId="0" applyNumberFormat="1" applyFont="1" applyFill="1" applyBorder="1" applyAlignment="1" applyProtection="1">
      <alignment horizontal="center" vertical="center"/>
    </xf>
    <xf numFmtId="0" fontId="31" fillId="5" borderId="16" xfId="0" applyNumberFormat="1" applyFont="1" applyFill="1" applyBorder="1" applyAlignment="1" applyProtection="1">
      <alignment horizontal="center" vertical="center"/>
    </xf>
    <xf numFmtId="0" fontId="32" fillId="2" borderId="16" xfId="0" applyNumberFormat="1" applyFont="1" applyFill="1" applyBorder="1" applyAlignment="1" applyProtection="1">
      <alignment horizontal="right" vertical="center"/>
      <protection locked="0"/>
    </xf>
    <xf numFmtId="0" fontId="33" fillId="2" borderId="16" xfId="0" applyNumberFormat="1" applyFont="1" applyFill="1" applyBorder="1" applyAlignment="1" applyProtection="1">
      <alignment vertical="center"/>
    </xf>
    <xf numFmtId="0" fontId="34" fillId="8" borderId="16" xfId="0" applyNumberFormat="1" applyFont="1" applyFill="1" applyBorder="1" applyAlignment="1" applyProtection="1">
      <alignment horizontal="center" vertical="center"/>
      <protection locked="0"/>
    </xf>
    <xf numFmtId="0" fontId="35" fillId="2" borderId="16" xfId="0" applyNumberFormat="1" applyFont="1" applyFill="1" applyBorder="1" applyAlignment="1" applyProtection="1">
      <alignment horizontal="center" vertical="center"/>
    </xf>
    <xf numFmtId="0" fontId="36" fillId="2" borderId="15" xfId="0" applyNumberFormat="1" applyFont="1" applyFill="1" applyBorder="1" applyAlignment="1" applyProtection="1">
      <alignment horizontal="center" vertical="center"/>
    </xf>
    <xf numFmtId="0" fontId="37" fillId="2" borderId="2" xfId="0" applyNumberFormat="1" applyFont="1" applyFill="1" applyBorder="1" applyAlignment="1" applyProtection="1">
      <alignment horizontal="center" vertical="center"/>
    </xf>
    <xf numFmtId="0" fontId="38" fillId="3" borderId="3" xfId="0" applyNumberFormat="1" applyFont="1" applyFill="1" applyBorder="1" applyAlignment="1" applyProtection="1">
      <alignment vertical="center"/>
    </xf>
    <xf numFmtId="0" fontId="39" fillId="5" borderId="20" xfId="0" applyNumberFormat="1" applyFont="1" applyFill="1" applyBorder="1" applyAlignment="1" applyProtection="1">
      <alignment horizontal="center" vertical="center"/>
    </xf>
    <xf numFmtId="0" fontId="40" fillId="5" borderId="21" xfId="0" applyNumberFormat="1" applyFont="1" applyFill="1" applyBorder="1" applyAlignment="1" applyProtection="1">
      <alignment horizontal="center" vertical="center"/>
    </xf>
    <xf numFmtId="0" fontId="41" fillId="5" borderId="17" xfId="0" applyNumberFormat="1" applyFont="1" applyFill="1" applyBorder="1" applyAlignment="1" applyProtection="1">
      <alignment horizontal="center" vertical="center"/>
    </xf>
    <xf numFmtId="0" fontId="42" fillId="2" borderId="17" xfId="0" applyNumberFormat="1" applyFont="1" applyFill="1" applyBorder="1" applyAlignment="1" applyProtection="1">
      <alignment horizontal="right" vertical="center"/>
      <protection locked="0"/>
    </xf>
    <xf numFmtId="0" fontId="43" fillId="3" borderId="5" xfId="0" applyNumberFormat="1" applyFont="1" applyFill="1" applyBorder="1" applyAlignment="1" applyProtection="1">
      <alignment vertical="center"/>
    </xf>
    <xf numFmtId="0" fontId="44" fillId="3" borderId="9" xfId="0" applyNumberFormat="1" applyFont="1" applyFill="1" applyBorder="1" applyAlignment="1" applyProtection="1">
      <alignment vertical="center"/>
    </xf>
    <xf numFmtId="0" fontId="45" fillId="9" borderId="20" xfId="0" applyNumberFormat="1" applyFont="1" applyFill="1" applyBorder="1" applyAlignment="1" applyProtection="1">
      <alignment horizontal="center" vertical="center"/>
    </xf>
    <xf numFmtId="0" fontId="46" fillId="9" borderId="21" xfId="0" applyNumberFormat="1" applyFont="1" applyFill="1" applyBorder="1" applyAlignment="1" applyProtection="1">
      <alignment horizontal="center" vertical="center"/>
    </xf>
    <xf numFmtId="0" fontId="47" fillId="9" borderId="17" xfId="0" applyNumberFormat="1" applyFont="1" applyFill="1" applyBorder="1" applyAlignment="1" applyProtection="1">
      <alignment horizontal="center" vertical="center"/>
    </xf>
    <xf numFmtId="0" fontId="48" fillId="3" borderId="1" xfId="0" applyNumberFormat="1" applyFont="1" applyFill="1" applyBorder="1" applyAlignment="1" applyProtection="1">
      <alignment horizontal="center" vertical="center"/>
      <protection locked="0"/>
    </xf>
    <xf numFmtId="0" fontId="49" fillId="9" borderId="22" xfId="0" applyNumberFormat="1" applyFont="1" applyFill="1" applyBorder="1" applyAlignment="1" applyProtection="1">
      <alignment horizontal="center" vertical="center"/>
    </xf>
    <xf numFmtId="0" fontId="50" fillId="2" borderId="23" xfId="0" applyNumberFormat="1" applyFont="1" applyFill="1" applyBorder="1" applyAlignment="1" applyProtection="1">
      <alignment horizontal="center" vertical="center"/>
    </xf>
    <xf numFmtId="0" fontId="51" fillId="6" borderId="24" xfId="0" applyNumberFormat="1" applyFont="1" applyFill="1" applyBorder="1" applyAlignment="1" applyProtection="1">
      <alignment horizontal="center" vertical="center"/>
    </xf>
    <xf numFmtId="0" fontId="52" fillId="2" borderId="24" xfId="0" applyNumberFormat="1" applyFont="1" applyFill="1" applyBorder="1" applyAlignment="1" applyProtection="1">
      <alignment vertical="center"/>
    </xf>
    <xf numFmtId="0" fontId="53" fillId="2" borderId="25" xfId="0" applyNumberFormat="1" applyFont="1" applyFill="1" applyBorder="1" applyAlignment="1" applyProtection="1">
      <alignment horizontal="left" vertical="center"/>
    </xf>
    <xf numFmtId="0" fontId="54" fillId="3" borderId="26" xfId="0" applyNumberFormat="1" applyFont="1" applyFill="1" applyBorder="1" applyAlignment="1" applyProtection="1">
      <alignment vertical="center"/>
    </xf>
    <xf numFmtId="0" fontId="55" fillId="9" borderId="27" xfId="0" applyNumberFormat="1" applyFont="1" applyFill="1" applyBorder="1" applyAlignment="1" applyProtection="1">
      <alignment horizontal="center" vertical="center"/>
    </xf>
    <xf numFmtId="0" fontId="56" fillId="9" borderId="28" xfId="0" applyNumberFormat="1" applyFont="1" applyFill="1" applyBorder="1" applyAlignment="1" applyProtection="1">
      <alignment horizontal="center" vertical="center"/>
    </xf>
    <xf numFmtId="0" fontId="57" fillId="9" borderId="29" xfId="0" applyNumberFormat="1" applyFont="1" applyFill="1" applyBorder="1" applyAlignment="1" applyProtection="1">
      <alignment horizontal="center" vertical="center"/>
    </xf>
    <xf numFmtId="0" fontId="58" fillId="2" borderId="29" xfId="0" applyNumberFormat="1" applyFont="1" applyFill="1" applyBorder="1" applyAlignment="1" applyProtection="1">
      <alignment horizontal="right" vertical="center"/>
      <protection locked="0"/>
    </xf>
    <xf numFmtId="0" fontId="59" fillId="2" borderId="8" xfId="0" applyNumberFormat="1" applyFont="1" applyFill="1" applyBorder="1" applyAlignment="1" applyProtection="1">
      <alignment vertical="center"/>
    </xf>
    <xf numFmtId="0" fontId="60" fillId="2" borderId="29" xfId="0" applyNumberFormat="1" applyFont="1" applyFill="1" applyBorder="1" applyAlignment="1" applyProtection="1">
      <alignment horizontal="left" vertical="center"/>
    </xf>
    <xf numFmtId="0" fontId="61" fillId="9" borderId="30" xfId="0" applyNumberFormat="1" applyFont="1" applyFill="1" applyBorder="1" applyAlignment="1" applyProtection="1">
      <alignment horizontal="center" vertical="center"/>
    </xf>
    <xf numFmtId="0" fontId="62" fillId="2" borderId="5" xfId="0" applyNumberFormat="1" applyFont="1" applyFill="1" applyBorder="1" applyAlignment="1" applyProtection="1">
      <alignment horizontal="center" vertical="center"/>
    </xf>
    <xf numFmtId="0" fontId="63" fillId="6" borderId="18" xfId="0" applyNumberFormat="1" applyFont="1" applyFill="1" applyBorder="1" applyAlignment="1" applyProtection="1">
      <alignment horizontal="center" vertical="center"/>
    </xf>
    <xf numFmtId="0" fontId="64" fillId="7" borderId="31" xfId="0" applyNumberFormat="1" applyFont="1" applyFill="1" applyBorder="1" applyAlignment="1" applyProtection="1">
      <alignment vertical="center"/>
    </xf>
    <xf numFmtId="0" fontId="65" fillId="2" borderId="31" xfId="0" applyNumberFormat="1" applyFont="1" applyFill="1" applyBorder="1" applyAlignment="1" applyProtection="1">
      <alignment horizontal="left" vertical="center"/>
    </xf>
    <xf numFmtId="0" fontId="66" fillId="3" borderId="8" xfId="0" applyNumberFormat="1" applyFont="1" applyFill="1" applyBorder="1" applyAlignment="1" applyProtection="1">
      <alignment vertical="center"/>
    </xf>
    <xf numFmtId="0" fontId="67" fillId="2" borderId="18" xfId="0" applyNumberFormat="1" applyFont="1" applyFill="1" applyBorder="1" applyAlignment="1" applyProtection="1">
      <alignment horizontal="center" vertical="center"/>
    </xf>
    <xf numFmtId="0" fontId="68" fillId="2" borderId="18" xfId="0" applyNumberFormat="1" applyFont="1" applyFill="1" applyBorder="1" applyAlignment="1" applyProtection="1">
      <alignment horizontal="right" vertical="center"/>
      <protection locked="0"/>
    </xf>
    <xf numFmtId="0" fontId="69" fillId="2" borderId="18" xfId="0" applyNumberFormat="1" applyFont="1" applyFill="1" applyBorder="1" applyAlignment="1" applyProtection="1">
      <alignment vertical="center"/>
    </xf>
    <xf numFmtId="0" fontId="70" fillId="2" borderId="18" xfId="0" applyNumberFormat="1" applyFont="1" applyFill="1" applyBorder="1" applyAlignment="1" applyProtection="1">
      <alignment horizontal="left" vertical="center"/>
    </xf>
    <xf numFmtId="0" fontId="71" fillId="2" borderId="18" xfId="0" applyNumberFormat="1" applyFont="1" applyFill="1" applyBorder="1" applyAlignment="1" applyProtection="1">
      <alignment horizontal="center" vertical="center"/>
      <protection locked="0"/>
    </xf>
    <xf numFmtId="0" fontId="72" fillId="2" borderId="18" xfId="0" applyNumberFormat="1" applyFont="1" applyFill="1" applyBorder="1" applyAlignment="1" applyProtection="1">
      <alignment horizontal="center" vertical="center"/>
    </xf>
    <xf numFmtId="0" fontId="73" fillId="3" borderId="12" xfId="0" applyNumberFormat="1" applyFont="1" applyFill="1" applyBorder="1" applyAlignment="1" applyProtection="1">
      <alignment vertical="center"/>
    </xf>
    <xf numFmtId="0" fontId="74" fillId="2" borderId="18" xfId="0" applyNumberFormat="1" applyFont="1" applyFill="1" applyBorder="1" applyAlignment="1" applyProtection="1">
      <alignment horizontal="center" vertical="center"/>
    </xf>
    <xf numFmtId="0" fontId="75" fillId="4" borderId="19" xfId="0" applyNumberFormat="1" applyFont="1" applyFill="1" applyBorder="1" applyAlignment="1" applyProtection="1">
      <alignment horizontal="center" vertical="center"/>
    </xf>
    <xf numFmtId="0" fontId="76" fillId="4" borderId="15" xfId="0" applyNumberFormat="1" applyFont="1" applyFill="1" applyBorder="1" applyAlignment="1" applyProtection="1">
      <alignment horizontal="center" vertical="center"/>
    </xf>
    <xf numFmtId="0" fontId="77" fillId="4" borderId="16" xfId="0" applyNumberFormat="1" applyFont="1" applyFill="1" applyBorder="1" applyAlignment="1" applyProtection="1">
      <alignment horizontal="center" vertical="center"/>
    </xf>
    <xf numFmtId="0" fontId="78" fillId="2" borderId="3" xfId="0" applyNumberFormat="1" applyFont="1" applyFill="1" applyBorder="1" applyAlignment="1" applyProtection="1">
      <alignment horizontal="center" vertical="center"/>
    </xf>
    <xf numFmtId="0" fontId="79" fillId="4" borderId="20" xfId="0" applyNumberFormat="1" applyFont="1" applyFill="1" applyBorder="1" applyAlignment="1" applyProtection="1">
      <alignment horizontal="center" vertical="center"/>
    </xf>
    <xf numFmtId="0" fontId="80" fillId="4" borderId="21" xfId="0" applyNumberFormat="1" applyFont="1" applyFill="1" applyBorder="1" applyAlignment="1" applyProtection="1">
      <alignment horizontal="center" vertical="center"/>
    </xf>
    <xf numFmtId="0" fontId="81" fillId="4" borderId="17" xfId="0" applyNumberFormat="1" applyFont="1" applyFill="1" applyBorder="1" applyAlignment="1" applyProtection="1">
      <alignment horizontal="center" vertical="center"/>
    </xf>
    <xf numFmtId="0" fontId="82" fillId="2" borderId="21" xfId="0" applyNumberFormat="1" applyFont="1" applyFill="1" applyBorder="1" applyAlignment="1" applyProtection="1">
      <alignment horizontal="center" vertical="center"/>
    </xf>
    <xf numFmtId="0" fontId="83" fillId="2" borderId="18" xfId="0" applyNumberFormat="1" applyFont="1" applyFill="1" applyBorder="1" applyAlignment="1" applyProtection="1">
      <alignment horizontal="center" vertical="center"/>
    </xf>
    <xf numFmtId="0" fontId="84" fillId="2" borderId="18" xfId="0" applyNumberFormat="1" applyFont="1" applyFill="1" applyBorder="1" applyAlignment="1" applyProtection="1">
      <alignment horizontal="center" vertical="center"/>
    </xf>
    <xf numFmtId="0" fontId="85" fillId="2" borderId="18" xfId="0" applyNumberFormat="1" applyFont="1" applyFill="1" applyBorder="1" applyAlignment="1" applyProtection="1">
      <alignment vertical="center"/>
    </xf>
    <xf numFmtId="0" fontId="86" fillId="4" borderId="27" xfId="0" applyNumberFormat="1" applyFont="1" applyFill="1" applyBorder="1" applyAlignment="1" applyProtection="1">
      <alignment horizontal="center" vertical="center"/>
    </xf>
    <xf numFmtId="0" fontId="87" fillId="4" borderId="28" xfId="0" applyNumberFormat="1" applyFont="1" applyFill="1" applyBorder="1" applyAlignment="1" applyProtection="1">
      <alignment horizontal="center" vertical="center"/>
    </xf>
    <xf numFmtId="0" fontId="88" fillId="4" borderId="29" xfId="0" applyNumberFormat="1" applyFont="1" applyFill="1" applyBorder="1" applyAlignment="1" applyProtection="1">
      <alignment horizontal="center" vertical="center"/>
    </xf>
    <xf numFmtId="0" fontId="89" fillId="2" borderId="28" xfId="0" applyNumberFormat="1" applyFont="1" applyFill="1" applyBorder="1" applyAlignment="1" applyProtection="1">
      <alignment horizontal="center" vertical="center"/>
    </xf>
    <xf numFmtId="0" fontId="90" fillId="2" borderId="1" xfId="0" applyNumberFormat="1" applyFont="1" applyFill="1" applyBorder="1" applyAlignment="1" applyProtection="1">
      <alignment horizontal="center" vertical="center"/>
    </xf>
    <xf numFmtId="0" fontId="91" fillId="2" borderId="18" xfId="0" applyNumberFormat="1" applyFont="1" applyFill="1" applyBorder="1" applyAlignment="1" applyProtection="1">
      <alignment horizontal="center" vertical="center"/>
    </xf>
    <xf numFmtId="0" fontId="92" fillId="2" borderId="18" xfId="0" applyNumberFormat="1" applyFont="1" applyFill="1" applyBorder="1" applyAlignment="1" applyProtection="1">
      <alignment horizontal="left" vertical="center"/>
    </xf>
    <xf numFmtId="0" fontId="93" fillId="2" borderId="18" xfId="0" applyNumberFormat="1" applyFont="1" applyFill="1" applyBorder="1" applyAlignment="1" applyProtection="1">
      <alignment horizontal="left" vertical="center"/>
    </xf>
    <xf numFmtId="0" fontId="94" fillId="2" borderId="1" xfId="0" applyNumberFormat="1" applyFont="1" applyFill="1" applyBorder="1" applyAlignment="1" applyProtection="1">
      <alignment horizontal="center" vertical="center"/>
      <protection locked="0"/>
    </xf>
    <xf numFmtId="0" fontId="95" fillId="2" borderId="18" xfId="0" applyNumberFormat="1" applyFont="1" applyFill="1" applyBorder="1" applyAlignment="1" applyProtection="1">
      <alignment horizontal="left" vertical="center"/>
    </xf>
    <xf numFmtId="0" fontId="96" fillId="2" borderId="18" xfId="0" applyNumberFormat="1" applyFont="1" applyFill="1" applyBorder="1" applyAlignment="1" applyProtection="1">
      <alignment horizontal="left" vertical="center"/>
    </xf>
    <xf numFmtId="0" fontId="97" fillId="3" borderId="1" xfId="0" applyNumberFormat="1" applyFont="1" applyFill="1" applyBorder="1" applyAlignment="1" applyProtection="1">
      <alignment horizontal="left" vertical="center"/>
    </xf>
    <xf numFmtId="0" fontId="98" fillId="3" borderId="1" xfId="0" applyNumberFormat="1" applyFont="1" applyFill="1" applyBorder="1" applyAlignment="1" applyProtection="1">
      <alignment vertical="center"/>
    </xf>
    <xf numFmtId="0" fontId="0" fillId="0" borderId="0" xfId="0" applyAlignment="1">
      <alignment horizontal="center" vertical="center"/>
    </xf>
    <xf numFmtId="0" fontId="0" fillId="0" borderId="0" xfId="0" quotePrefix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100" fillId="16" borderId="45" xfId="0" applyFont="1" applyFill="1" applyBorder="1" applyAlignment="1">
      <alignment horizontal="center" vertical="center"/>
    </xf>
    <xf numFmtId="0" fontId="100" fillId="16" borderId="42" xfId="0" applyFont="1" applyFill="1" applyBorder="1" applyAlignment="1">
      <alignment horizontal="center" vertical="center"/>
    </xf>
    <xf numFmtId="0" fontId="101" fillId="10" borderId="40" xfId="0" applyFont="1" applyFill="1" applyBorder="1" applyAlignment="1">
      <alignment horizontal="center" vertical="center"/>
    </xf>
    <xf numFmtId="0" fontId="101" fillId="10" borderId="32" xfId="0" applyFont="1" applyFill="1" applyBorder="1" applyAlignment="1">
      <alignment horizontal="center" vertical="center"/>
    </xf>
    <xf numFmtId="0" fontId="101" fillId="10" borderId="33" xfId="0" applyFont="1" applyFill="1" applyBorder="1" applyAlignment="1">
      <alignment horizontal="center" vertical="center"/>
    </xf>
    <xf numFmtId="20" fontId="101" fillId="0" borderId="46" xfId="0" applyNumberFormat="1" applyFont="1" applyBorder="1" applyAlignment="1">
      <alignment horizontal="center" vertical="center"/>
    </xf>
    <xf numFmtId="20" fontId="101" fillId="0" borderId="43" xfId="0" applyNumberFormat="1" applyFont="1" applyBorder="1" applyAlignment="1">
      <alignment horizontal="center" vertical="center"/>
    </xf>
    <xf numFmtId="0" fontId="101" fillId="12" borderId="2" xfId="0" quotePrefix="1" applyFont="1" applyFill="1" applyBorder="1" applyAlignment="1">
      <alignment horizontal="center" vertical="center"/>
    </xf>
    <xf numFmtId="0" fontId="101" fillId="13" borderId="2" xfId="0" quotePrefix="1" applyFont="1" applyFill="1" applyBorder="1" applyAlignment="1">
      <alignment horizontal="center" vertical="center"/>
    </xf>
    <xf numFmtId="0" fontId="101" fillId="11" borderId="2" xfId="0" quotePrefix="1" applyFont="1" applyFill="1" applyBorder="1" applyAlignment="1">
      <alignment horizontal="center" vertical="center"/>
    </xf>
    <xf numFmtId="0" fontId="101" fillId="0" borderId="18" xfId="0" applyFont="1" applyBorder="1" applyAlignment="1">
      <alignment horizontal="center" vertical="center"/>
    </xf>
    <xf numFmtId="0" fontId="101" fillId="0" borderId="34" xfId="0" applyFont="1" applyBorder="1" applyAlignment="1">
      <alignment horizontal="center" vertical="center"/>
    </xf>
    <xf numFmtId="0" fontId="101" fillId="12" borderId="4" xfId="0" quotePrefix="1" applyFont="1" applyFill="1" applyBorder="1" applyAlignment="1">
      <alignment horizontal="center" vertical="center"/>
    </xf>
    <xf numFmtId="20" fontId="101" fillId="0" borderId="47" xfId="0" applyNumberFormat="1" applyFont="1" applyBorder="1" applyAlignment="1">
      <alignment horizontal="center" vertical="center"/>
    </xf>
    <xf numFmtId="20" fontId="101" fillId="0" borderId="44" xfId="0" applyNumberFormat="1" applyFont="1" applyBorder="1" applyAlignment="1">
      <alignment horizontal="center" vertical="center"/>
    </xf>
    <xf numFmtId="0" fontId="101" fillId="0" borderId="35" xfId="0" applyFont="1" applyBorder="1" applyAlignment="1">
      <alignment horizontal="center" vertical="center"/>
    </xf>
    <xf numFmtId="0" fontId="101" fillId="0" borderId="36" xfId="0" applyFont="1" applyBorder="1" applyAlignment="1">
      <alignment horizontal="center" vertical="center"/>
    </xf>
    <xf numFmtId="0" fontId="101" fillId="11" borderId="41" xfId="0" quotePrefix="1" applyFont="1" applyFill="1" applyBorder="1" applyAlignment="1">
      <alignment horizontal="center" vertical="center"/>
    </xf>
    <xf numFmtId="0" fontId="101" fillId="13" borderId="23" xfId="0" quotePrefix="1" applyFont="1" applyFill="1" applyBorder="1" applyAlignment="1">
      <alignment horizontal="center" vertical="center"/>
    </xf>
    <xf numFmtId="0" fontId="101" fillId="15" borderId="4" xfId="0" quotePrefix="1" applyFont="1" applyFill="1" applyBorder="1" applyAlignment="1">
      <alignment horizontal="center" vertical="center"/>
    </xf>
    <xf numFmtId="0" fontId="101" fillId="15" borderId="2" xfId="0" quotePrefix="1" applyFont="1" applyFill="1" applyBorder="1" applyAlignment="1">
      <alignment horizontal="center" vertical="center"/>
    </xf>
    <xf numFmtId="0" fontId="102" fillId="2" borderId="18" xfId="1"/>
    <xf numFmtId="0" fontId="1" fillId="2" borderId="18" xfId="1" applyFont="1"/>
    <xf numFmtId="14" fontId="103" fillId="2" borderId="18" xfId="1" applyNumberFormat="1" applyFont="1"/>
    <xf numFmtId="14" fontId="104" fillId="2" borderId="18" xfId="1" applyNumberFormat="1" applyFont="1"/>
    <xf numFmtId="0" fontId="3" fillId="2" borderId="18" xfId="1" applyFont="1"/>
    <xf numFmtId="0" fontId="8" fillId="2" borderId="18" xfId="1" applyFont="1"/>
    <xf numFmtId="0" fontId="1" fillId="2" borderId="18" xfId="1" applyFont="1" applyAlignment="1">
      <alignment horizontal="center"/>
    </xf>
    <xf numFmtId="0" fontId="3" fillId="2" borderId="18" xfId="1" applyFont="1" applyAlignment="1">
      <alignment horizontal="center"/>
    </xf>
    <xf numFmtId="0" fontId="105" fillId="2" borderId="18" xfId="1" applyFont="1" applyAlignment="1">
      <alignment horizontal="center"/>
    </xf>
    <xf numFmtId="0" fontId="4" fillId="2" borderId="2" xfId="1" applyFont="1" applyBorder="1"/>
    <xf numFmtId="0" fontId="5" fillId="2" borderId="2" xfId="1" applyFont="1" applyBorder="1" applyAlignment="1">
      <alignment vertical="center"/>
    </xf>
    <xf numFmtId="0" fontId="6" fillId="2" borderId="2" xfId="1" applyFont="1" applyBorder="1" applyAlignment="1">
      <alignment vertical="center"/>
    </xf>
    <xf numFmtId="0" fontId="106" fillId="2" borderId="8" xfId="1" applyFont="1" applyBorder="1" applyAlignment="1">
      <alignment vertical="center"/>
    </xf>
    <xf numFmtId="0" fontId="7" fillId="2" borderId="2" xfId="1" applyFont="1" applyBorder="1" applyAlignment="1">
      <alignment horizontal="center"/>
    </xf>
    <xf numFmtId="0" fontId="7" fillId="2" borderId="3" xfId="1" applyFont="1" applyBorder="1" applyAlignment="1">
      <alignment horizontal="center"/>
    </xf>
    <xf numFmtId="0" fontId="7" fillId="2" borderId="18" xfId="1" applyFont="1"/>
    <xf numFmtId="0" fontId="8" fillId="2" borderId="3" xfId="1" applyFont="1" applyBorder="1" applyAlignment="1">
      <alignment horizontal="center"/>
    </xf>
    <xf numFmtId="0" fontId="8" fillId="2" borderId="4" xfId="1" applyFont="1" applyBorder="1"/>
    <xf numFmtId="0" fontId="107" fillId="2" borderId="2" xfId="1" applyFont="1" applyBorder="1"/>
    <xf numFmtId="0" fontId="8" fillId="2" borderId="2" xfId="1" applyFont="1" applyBorder="1"/>
    <xf numFmtId="0" fontId="8" fillId="2" borderId="3" xfId="1" applyFont="1" applyBorder="1"/>
    <xf numFmtId="0" fontId="8" fillId="2" borderId="5" xfId="1" applyFont="1" applyBorder="1" applyAlignment="1">
      <alignment horizontal="center"/>
    </xf>
    <xf numFmtId="0" fontId="8" fillId="2" borderId="5" xfId="1" applyFont="1" applyBorder="1"/>
    <xf numFmtId="0" fontId="8" fillId="2" borderId="6" xfId="1" applyFont="1" applyBorder="1"/>
    <xf numFmtId="0" fontId="7" fillId="2" borderId="2" xfId="1" applyFont="1" applyBorder="1"/>
    <xf numFmtId="0" fontId="2" fillId="2" borderId="1" xfId="0" applyNumberFormat="1" applyFont="1" applyFill="1" applyBorder="1" applyAlignment="1">
      <alignment horizontal="center"/>
    </xf>
    <xf numFmtId="0" fontId="15" fillId="4" borderId="7" xfId="0" applyNumberFormat="1" applyFont="1" applyFill="1" applyBorder="1" applyAlignment="1" applyProtection="1">
      <alignment horizontal="center" vertical="center"/>
    </xf>
    <xf numFmtId="0" fontId="16" fillId="4" borderId="8" xfId="0" applyNumberFormat="1" applyFont="1" applyFill="1" applyBorder="1" applyAlignment="1" applyProtection="1">
      <alignment horizontal="center" vertical="center"/>
    </xf>
    <xf numFmtId="0" fontId="17" fillId="4" borderId="9" xfId="0" applyNumberFormat="1" applyFont="1" applyFill="1" applyBorder="1" applyAlignment="1" applyProtection="1">
      <alignment horizontal="center" vertical="center"/>
    </xf>
    <xf numFmtId="0" fontId="18" fillId="4" borderId="10" xfId="0" applyNumberFormat="1" applyFont="1" applyFill="1" applyBorder="1" applyAlignment="1" applyProtection="1">
      <alignment horizontal="center" vertical="center"/>
    </xf>
    <xf numFmtId="0" fontId="19" fillId="4" borderId="11" xfId="0" applyNumberFormat="1" applyFont="1" applyFill="1" applyBorder="1" applyAlignment="1" applyProtection="1">
      <alignment horizontal="center" vertical="center"/>
    </xf>
    <xf numFmtId="0" fontId="20" fillId="4" borderId="12" xfId="0" applyNumberFormat="1" applyFont="1" applyFill="1" applyBorder="1" applyAlignment="1" applyProtection="1">
      <alignment horizontal="center" vertical="center"/>
    </xf>
    <xf numFmtId="0" fontId="21" fillId="2" borderId="13" xfId="0" applyNumberFormat="1" applyFont="1" applyFill="1" applyBorder="1" applyAlignment="1" applyProtection="1">
      <alignment horizontal="center" vertical="center"/>
    </xf>
    <xf numFmtId="0" fontId="22" fillId="2" borderId="14" xfId="0" applyNumberFormat="1" applyFont="1" applyFill="1" applyBorder="1" applyAlignment="1" applyProtection="1">
      <alignment horizontal="center" vertical="center"/>
    </xf>
    <xf numFmtId="0" fontId="23" fillId="2" borderId="4" xfId="0" applyNumberFormat="1" applyFont="1" applyFill="1" applyBorder="1" applyAlignment="1" applyProtection="1">
      <alignment horizontal="center" vertical="center"/>
    </xf>
    <xf numFmtId="0" fontId="101" fillId="15" borderId="7" xfId="0" quotePrefix="1" applyFont="1" applyFill="1" applyBorder="1" applyAlignment="1">
      <alignment horizontal="center" vertical="center"/>
    </xf>
    <xf numFmtId="0" fontId="101" fillId="15" borderId="37" xfId="0" quotePrefix="1" applyFont="1" applyFill="1" applyBorder="1" applyAlignment="1">
      <alignment horizontal="center" vertical="center"/>
    </xf>
    <xf numFmtId="0" fontId="101" fillId="15" borderId="10" xfId="0" quotePrefix="1" applyFont="1" applyFill="1" applyBorder="1" applyAlignment="1">
      <alignment horizontal="center" vertical="center"/>
    </xf>
    <xf numFmtId="0" fontId="101" fillId="15" borderId="38" xfId="0" quotePrefix="1" applyFont="1" applyFill="1" applyBorder="1" applyAlignment="1">
      <alignment horizontal="center" vertical="center"/>
    </xf>
    <xf numFmtId="0" fontId="101" fillId="15" borderId="34" xfId="0" quotePrefix="1" applyFont="1" applyFill="1" applyBorder="1" applyAlignment="1">
      <alignment horizontal="center" vertical="center"/>
    </xf>
    <xf numFmtId="0" fontId="101" fillId="15" borderId="39" xfId="0" quotePrefix="1" applyFont="1" applyFill="1" applyBorder="1" applyAlignment="1">
      <alignment horizontal="center" vertical="center"/>
    </xf>
    <xf numFmtId="0" fontId="101" fillId="13" borderId="2" xfId="0" quotePrefix="1" applyFont="1" applyFill="1" applyBorder="1" applyAlignment="1">
      <alignment horizontal="center" vertical="center"/>
    </xf>
    <xf numFmtId="0" fontId="101" fillId="11" borderId="3" xfId="0" quotePrefix="1" applyFont="1" applyFill="1" applyBorder="1" applyAlignment="1">
      <alignment horizontal="center" vertical="center"/>
    </xf>
    <xf numFmtId="0" fontId="101" fillId="11" borderId="6" xfId="0" quotePrefix="1" applyFont="1" applyFill="1" applyBorder="1" applyAlignment="1">
      <alignment horizontal="center" vertical="center"/>
    </xf>
    <xf numFmtId="0" fontId="101" fillId="11" borderId="5" xfId="0" quotePrefix="1" applyFont="1" applyFill="1" applyBorder="1" applyAlignment="1">
      <alignment horizontal="center" vertical="center"/>
    </xf>
    <xf numFmtId="0" fontId="101" fillId="12" borderId="9" xfId="0" quotePrefix="1" applyFont="1" applyFill="1" applyBorder="1" applyAlignment="1">
      <alignment horizontal="center" vertical="center"/>
    </xf>
    <xf numFmtId="0" fontId="101" fillId="12" borderId="26" xfId="0" quotePrefix="1" applyFont="1" applyFill="1" applyBorder="1" applyAlignment="1">
      <alignment horizontal="center" vertical="center"/>
    </xf>
    <xf numFmtId="0" fontId="101" fillId="12" borderId="12" xfId="0" quotePrefix="1" applyFont="1" applyFill="1" applyBorder="1" applyAlignment="1">
      <alignment horizontal="center" vertical="center"/>
    </xf>
    <xf numFmtId="0" fontId="101" fillId="12" borderId="3" xfId="0" quotePrefix="1" applyFont="1" applyFill="1" applyBorder="1" applyAlignment="1">
      <alignment horizontal="center" vertical="center"/>
    </xf>
    <xf numFmtId="0" fontId="101" fillId="12" borderId="6" xfId="0" quotePrefix="1" applyFont="1" applyFill="1" applyBorder="1" applyAlignment="1">
      <alignment horizontal="center" vertical="center"/>
    </xf>
    <xf numFmtId="0" fontId="101" fillId="12" borderId="5" xfId="0" quotePrefix="1" applyFont="1" applyFill="1" applyBorder="1" applyAlignment="1">
      <alignment horizontal="center" vertical="center"/>
    </xf>
    <xf numFmtId="0" fontId="101" fillId="13" borderId="3" xfId="0" quotePrefix="1" applyFont="1" applyFill="1" applyBorder="1" applyAlignment="1">
      <alignment horizontal="center" vertical="center"/>
    </xf>
    <xf numFmtId="0" fontId="101" fillId="13" borderId="6" xfId="0" quotePrefix="1" applyFont="1" applyFill="1" applyBorder="1" applyAlignment="1">
      <alignment horizontal="center" vertical="center"/>
    </xf>
    <xf numFmtId="0" fontId="101" fillId="13" borderId="5" xfId="0" quotePrefix="1" applyFont="1" applyFill="1" applyBorder="1" applyAlignment="1">
      <alignment horizontal="center" vertical="center"/>
    </xf>
    <xf numFmtId="0" fontId="101" fillId="11" borderId="2" xfId="0" quotePrefix="1" applyFont="1" applyFill="1" applyBorder="1" applyAlignment="1">
      <alignment horizontal="center" vertical="center"/>
    </xf>
    <xf numFmtId="0" fontId="101" fillId="17" borderId="2" xfId="0" quotePrefix="1" applyFont="1" applyFill="1" applyBorder="1" applyAlignment="1">
      <alignment horizontal="center" vertical="center"/>
    </xf>
    <xf numFmtId="0" fontId="101" fillId="17" borderId="2" xfId="0" quotePrefix="1" applyFont="1" applyFill="1" applyBorder="1" applyAlignment="1">
      <alignment horizontal="center" vertical="center"/>
    </xf>
    <xf numFmtId="0" fontId="101" fillId="17" borderId="3" xfId="0" quotePrefix="1" applyFont="1" applyFill="1" applyBorder="1" applyAlignment="1">
      <alignment horizontal="center" vertical="center"/>
    </xf>
    <xf numFmtId="0" fontId="101" fillId="17" borderId="6" xfId="0" quotePrefix="1" applyFont="1" applyFill="1" applyBorder="1" applyAlignment="1">
      <alignment horizontal="center" vertical="center"/>
    </xf>
    <xf numFmtId="0" fontId="101" fillId="17" borderId="5" xfId="0" quotePrefix="1" applyFont="1" applyFill="1" applyBorder="1" applyAlignment="1">
      <alignment horizontal="center" vertical="center"/>
    </xf>
    <xf numFmtId="0" fontId="101" fillId="14" borderId="48" xfId="0" quotePrefix="1" applyFont="1" applyFill="1" applyBorder="1" applyAlignment="1">
      <alignment horizontal="center" vertical="center"/>
    </xf>
    <xf numFmtId="0" fontId="101" fillId="14" borderId="49" xfId="0" quotePrefix="1" applyFont="1" applyFill="1" applyBorder="1" applyAlignment="1">
      <alignment horizontal="center" vertical="center"/>
    </xf>
    <xf numFmtId="0" fontId="101" fillId="14" borderId="50" xfId="0" quotePrefix="1" applyFont="1" applyFill="1" applyBorder="1" applyAlignment="1">
      <alignment horizontal="center" vertical="center"/>
    </xf>
  </cellXfs>
  <cellStyles count="2">
    <cellStyle name="Normal" xfId="0" builtinId="0"/>
    <cellStyle name="Normal 2" xfId="1" xr:uid="{A75939DF-BC78-4A33-9F93-07ED7A3DBEBF}"/>
  </cellStyles>
  <dxfs count="0"/>
  <tableStyles count="0" defaultTableStyle="TableStyleMedium2" defaultPivotStyle="PivotStyleLight16"/>
  <colors>
    <mruColors>
      <color rgb="FFFF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</xdr:row>
      <xdr:rowOff>0</xdr:rowOff>
    </xdr:from>
    <xdr:to>
      <xdr:col>9</xdr:col>
      <xdr:colOff>161493</xdr:colOff>
      <xdr:row>5</xdr:row>
      <xdr:rowOff>123825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1BD99B50-8710-4780-B415-D7FC7DD0F0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71550" y="381000"/>
          <a:ext cx="6105093" cy="6096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</xdr:row>
      <xdr:rowOff>0</xdr:rowOff>
    </xdr:from>
    <xdr:to>
      <xdr:col>9</xdr:col>
      <xdr:colOff>161493</xdr:colOff>
      <xdr:row>5</xdr:row>
      <xdr:rowOff>123825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555D085C-50CE-4DD5-8A99-68E902A654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71550" y="381000"/>
          <a:ext cx="6105093" cy="6096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</xdr:row>
      <xdr:rowOff>0</xdr:rowOff>
    </xdr:from>
    <xdr:to>
      <xdr:col>9</xdr:col>
      <xdr:colOff>161493</xdr:colOff>
      <xdr:row>5</xdr:row>
      <xdr:rowOff>123825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95AB3D7-A0D5-4887-851D-559677BDAF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71550" y="381000"/>
          <a:ext cx="6105093" cy="6096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2"/>
  <sheetViews>
    <sheetView workbookViewId="0">
      <selection activeCell="M17" sqref="M17"/>
    </sheetView>
  </sheetViews>
  <sheetFormatPr baseColWidth="10" defaultColWidth="9.140625" defaultRowHeight="15" x14ac:dyDescent="0.25"/>
  <cols>
    <col min="2" max="2" width="29.140625" bestFit="1" customWidth="1"/>
  </cols>
  <sheetData>
    <row r="1" spans="1:5" x14ac:dyDescent="0.25">
      <c r="A1" t="s">
        <v>0</v>
      </c>
    </row>
    <row r="2" spans="1:5" x14ac:dyDescent="0.25">
      <c r="A2" t="s">
        <v>1</v>
      </c>
    </row>
    <row r="3" spans="1:5" x14ac:dyDescent="0.25">
      <c r="A3" t="s">
        <v>2</v>
      </c>
      <c r="B3" t="s">
        <v>3</v>
      </c>
      <c r="C3" t="s">
        <v>4</v>
      </c>
      <c r="D3" t="s">
        <v>5</v>
      </c>
      <c r="E3" t="s">
        <v>6</v>
      </c>
    </row>
    <row r="4" spans="1:5" x14ac:dyDescent="0.25">
      <c r="A4">
        <v>35</v>
      </c>
      <c r="B4" t="s">
        <v>8</v>
      </c>
      <c r="C4" t="s">
        <v>7</v>
      </c>
      <c r="D4">
        <v>18</v>
      </c>
      <c r="E4">
        <v>500</v>
      </c>
    </row>
    <row r="5" spans="1:5" x14ac:dyDescent="0.25">
      <c r="A5">
        <v>215</v>
      </c>
      <c r="B5" t="s">
        <v>11</v>
      </c>
      <c r="C5" t="s">
        <v>7</v>
      </c>
      <c r="D5">
        <v>1</v>
      </c>
      <c r="E5">
        <v>500</v>
      </c>
    </row>
    <row r="6" spans="1:5" x14ac:dyDescent="0.25">
      <c r="A6">
        <v>261</v>
      </c>
      <c r="B6" t="s">
        <v>12</v>
      </c>
      <c r="C6" t="s">
        <v>13</v>
      </c>
      <c r="D6">
        <v>87</v>
      </c>
      <c r="E6">
        <v>500</v>
      </c>
    </row>
    <row r="7" spans="1:5" x14ac:dyDescent="0.25">
      <c r="A7">
        <v>48</v>
      </c>
      <c r="B7" t="s">
        <v>9</v>
      </c>
      <c r="C7" t="s">
        <v>10</v>
      </c>
      <c r="D7">
        <v>4</v>
      </c>
      <c r="E7">
        <v>500</v>
      </c>
    </row>
    <row r="8" spans="1:5" x14ac:dyDescent="0.25">
      <c r="A8">
        <v>3285</v>
      </c>
      <c r="B8" t="s">
        <v>16</v>
      </c>
      <c r="C8" t="s">
        <v>17</v>
      </c>
      <c r="D8">
        <v>11</v>
      </c>
      <c r="E8">
        <v>500</v>
      </c>
    </row>
    <row r="9" spans="1:5" x14ac:dyDescent="0.25">
      <c r="A9">
        <v>3820</v>
      </c>
      <c r="B9" t="s">
        <v>18</v>
      </c>
      <c r="C9" t="s">
        <v>19</v>
      </c>
      <c r="D9" t="s">
        <v>20</v>
      </c>
      <c r="E9">
        <v>500</v>
      </c>
    </row>
    <row r="10" spans="1:5" x14ac:dyDescent="0.25">
      <c r="A10">
        <v>2534</v>
      </c>
      <c r="B10" t="s">
        <v>14</v>
      </c>
      <c r="C10" t="s">
        <v>15</v>
      </c>
      <c r="D10">
        <v>10</v>
      </c>
      <c r="E10">
        <v>500</v>
      </c>
    </row>
    <row r="11" spans="1:5" x14ac:dyDescent="0.25">
      <c r="A11">
        <v>3818</v>
      </c>
      <c r="B11" t="s">
        <v>91</v>
      </c>
      <c r="C11" t="s">
        <v>92</v>
      </c>
      <c r="D11" t="s">
        <v>20</v>
      </c>
      <c r="E11">
        <v>500</v>
      </c>
    </row>
    <row r="12" spans="1:5" x14ac:dyDescent="0.25">
      <c r="A12">
        <v>2762</v>
      </c>
      <c r="B12" t="s">
        <v>93</v>
      </c>
      <c r="C12" t="s">
        <v>94</v>
      </c>
      <c r="D12">
        <v>6</v>
      </c>
      <c r="E12">
        <v>500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F99F60-68E0-44F9-82E1-4EFE3829A7CB}">
  <dimension ref="B4:J28"/>
  <sheetViews>
    <sheetView workbookViewId="0">
      <selection activeCell="C14" sqref="C14"/>
    </sheetView>
  </sheetViews>
  <sheetFormatPr baseColWidth="10" defaultColWidth="9.140625" defaultRowHeight="15" x14ac:dyDescent="0.25"/>
  <cols>
    <col min="1" max="1" width="2" style="106" customWidth="1"/>
    <col min="2" max="2" width="12.5703125" style="106" bestFit="1" customWidth="1"/>
    <col min="3" max="3" width="8.28515625" style="106" bestFit="1" customWidth="1"/>
    <col min="4" max="4" width="26.42578125" style="106" bestFit="1" customWidth="1"/>
    <col min="5" max="5" width="11.7109375" style="106" bestFit="1" customWidth="1"/>
    <col min="6" max="6" width="11" style="106" bestFit="1" customWidth="1"/>
    <col min="7" max="7" width="10.85546875" style="106" bestFit="1" customWidth="1"/>
    <col min="8" max="8" width="9" style="106" bestFit="1" customWidth="1"/>
    <col min="9" max="9" width="11.85546875" style="106" customWidth="1"/>
    <col min="10" max="10" width="11.7109375" style="106" customWidth="1"/>
    <col min="11" max="11" width="11.42578125" style="106" customWidth="1"/>
    <col min="12" max="16384" width="9.140625" style="106"/>
  </cols>
  <sheetData>
    <row r="4" spans="2:10" ht="15" customHeight="1" x14ac:dyDescent="0.35">
      <c r="D4" s="107"/>
    </row>
    <row r="5" spans="2:10" ht="8.25" customHeight="1" x14ac:dyDescent="0.35">
      <c r="D5" s="107"/>
    </row>
    <row r="6" spans="2:10" ht="26.25" customHeight="1" x14ac:dyDescent="0.25"/>
    <row r="7" spans="2:10" ht="26.25" customHeight="1" x14ac:dyDescent="0.35">
      <c r="C7" s="107"/>
      <c r="D7" s="107"/>
      <c r="G7" s="107" t="s">
        <v>85</v>
      </c>
      <c r="H7" s="108">
        <v>44258.734124976851</v>
      </c>
      <c r="J7" s="109"/>
    </row>
    <row r="8" spans="2:10" ht="26.25" customHeight="1" x14ac:dyDescent="0.35">
      <c r="C8" s="107"/>
      <c r="D8" s="107"/>
    </row>
    <row r="9" spans="2:10" ht="21" customHeight="1" x14ac:dyDescent="0.35">
      <c r="B9" s="1" t="s">
        <v>21</v>
      </c>
      <c r="C9" s="1"/>
      <c r="D9" s="2" t="s">
        <v>39</v>
      </c>
      <c r="E9" s="1" t="s">
        <v>22</v>
      </c>
      <c r="F9" s="131" t="s">
        <v>40</v>
      </c>
      <c r="G9" s="1" t="s">
        <v>23</v>
      </c>
      <c r="H9" s="112"/>
      <c r="I9" s="110"/>
      <c r="J9" s="112"/>
    </row>
    <row r="10" spans="2:10" ht="21" customHeight="1" x14ac:dyDescent="0.25"/>
    <row r="11" spans="2:10" ht="21" customHeight="1" x14ac:dyDescent="0.25">
      <c r="B11" s="113" t="s">
        <v>24</v>
      </c>
      <c r="C11" s="113" t="s">
        <v>25</v>
      </c>
      <c r="D11" s="113" t="s">
        <v>26</v>
      </c>
      <c r="E11" s="113" t="s">
        <v>27</v>
      </c>
      <c r="F11" s="113" t="s">
        <v>28</v>
      </c>
      <c r="G11" s="113" t="s">
        <v>29</v>
      </c>
    </row>
    <row r="12" spans="2:10" ht="21" customHeight="1" x14ac:dyDescent="0.35">
      <c r="B12" s="114">
        <v>1</v>
      </c>
      <c r="C12" s="115">
        <v>35</v>
      </c>
      <c r="D12" s="116" t="str">
        <f>IF(ISBLANK(C12),"",VLOOKUP(C12,Inscripcion!$A$1:$E$199,2,FALSE))</f>
        <v>Herbert Zamora Romero</v>
      </c>
      <c r="E12" s="117" t="str">
        <f>IF(ISBLANK(C12),"",VLOOKUP(C12,Inscripcion!$A$1:$E$199,3,FALSE))</f>
        <v>San José</v>
      </c>
      <c r="F12" s="117">
        <f>IF(ISBLANK(C12),"",VLOOKUP(C12,Inscripcion!$A$1:$E$199,4,FALSE))</f>
        <v>18</v>
      </c>
      <c r="G12" s="117">
        <f>IF(ISBLANK(C12),"",VLOOKUP(C12,Inscripcion!$A$1:$E$199,5,FALSE))</f>
        <v>500</v>
      </c>
    </row>
    <row r="13" spans="2:10" ht="21" customHeight="1" x14ac:dyDescent="0.35">
      <c r="B13" s="114">
        <v>2</v>
      </c>
      <c r="C13" s="115">
        <v>3285</v>
      </c>
      <c r="D13" s="116" t="str">
        <f>IF(ISBLANK(C13),"",VLOOKUP(C13,Inscripcion!$A$1:$E$199,2,FALSE))</f>
        <v>Longino Soto Boucart</v>
      </c>
      <c r="E13" s="117" t="str">
        <f>IF(ISBLANK(C13),"",VLOOKUP(C13,Inscripcion!$A$1:$E$199,3,FALSE))</f>
        <v>Mora</v>
      </c>
      <c r="F13" s="117">
        <f>IF(ISBLANK(C13),"",VLOOKUP(C13,Inscripcion!$A$1:$E$199,4,FALSE))</f>
        <v>11</v>
      </c>
      <c r="G13" s="117">
        <f>IF(ISBLANK(C13),"",VLOOKUP(C13,Inscripcion!$A$1:$E$199,5,FALSE))</f>
        <v>500</v>
      </c>
    </row>
    <row r="14" spans="2:10" ht="21" customHeight="1" x14ac:dyDescent="0.35">
      <c r="B14" s="114">
        <v>3</v>
      </c>
      <c r="C14" s="115">
        <v>261</v>
      </c>
      <c r="D14" s="116" t="str">
        <f>IF(ISBLANK(C14),"",VLOOKUP(C14,Inscripcion!$A$1:$E$199,2,FALSE))</f>
        <v>Gerardo Chacón Fonseca</v>
      </c>
      <c r="E14" s="117" t="str">
        <f>IF(ISBLANK(C14),"",VLOOKUP(C14,Inscripcion!$A$1:$E$199,3,FALSE))</f>
        <v>San Pedro</v>
      </c>
      <c r="F14" s="117">
        <f>IF(ISBLANK(C14),"",VLOOKUP(C14,Inscripcion!$A$1:$E$199,4,FALSE))</f>
        <v>87</v>
      </c>
      <c r="G14" s="117">
        <f>IF(ISBLANK(C14),"",VLOOKUP(C14,Inscripcion!$A$1:$E$199,5,FALSE))</f>
        <v>500</v>
      </c>
    </row>
    <row r="15" spans="2:10" ht="21" customHeight="1" x14ac:dyDescent="0.25">
      <c r="F15" s="118" t="s">
        <v>86</v>
      </c>
      <c r="G15" s="118" t="s">
        <v>86</v>
      </c>
    </row>
    <row r="16" spans="2:10" ht="21" customHeight="1" x14ac:dyDescent="0.25"/>
    <row r="17" spans="2:10" ht="21" customHeight="1" x14ac:dyDescent="0.25">
      <c r="B17" s="119" t="s">
        <v>30</v>
      </c>
      <c r="C17" s="119"/>
      <c r="D17" s="119" t="s">
        <v>31</v>
      </c>
      <c r="E17" s="119" t="s">
        <v>32</v>
      </c>
      <c r="F17" s="119" t="s">
        <v>33</v>
      </c>
      <c r="G17" s="119" t="s">
        <v>34</v>
      </c>
      <c r="H17" s="120" t="s">
        <v>35</v>
      </c>
      <c r="I17" s="121"/>
    </row>
    <row r="18" spans="2:10" ht="21" customHeight="1" x14ac:dyDescent="0.25">
      <c r="B18" s="122">
        <v>1</v>
      </c>
      <c r="C18" s="123">
        <v>1</v>
      </c>
      <c r="D18" s="124" t="str">
        <f>D12</f>
        <v>Herbert Zamora Romero</v>
      </c>
      <c r="E18" s="125"/>
      <c r="F18" s="125"/>
      <c r="G18" s="125"/>
      <c r="H18" s="126"/>
      <c r="I18" s="121"/>
    </row>
    <row r="19" spans="2:10" ht="21" customHeight="1" x14ac:dyDescent="0.25">
      <c r="B19" s="127"/>
      <c r="C19" s="123">
        <v>3</v>
      </c>
      <c r="D19" s="124" t="str">
        <f>D14</f>
        <v>Gerardo Chacón Fonseca</v>
      </c>
      <c r="E19" s="125"/>
      <c r="F19" s="125"/>
      <c r="G19" s="125"/>
      <c r="H19" s="128"/>
      <c r="I19" s="121"/>
    </row>
    <row r="20" spans="2:10" ht="21" customHeight="1" x14ac:dyDescent="0.25">
      <c r="B20" s="122">
        <v>2</v>
      </c>
      <c r="C20" s="125">
        <v>1</v>
      </c>
      <c r="D20" s="124" t="str">
        <f>D12</f>
        <v>Herbert Zamora Romero</v>
      </c>
      <c r="E20" s="125"/>
      <c r="F20" s="125"/>
      <c r="G20" s="125"/>
      <c r="H20" s="126"/>
      <c r="I20" s="121"/>
    </row>
    <row r="21" spans="2:10" ht="21" customHeight="1" x14ac:dyDescent="0.25">
      <c r="B21" s="127"/>
      <c r="C21" s="125">
        <v>2</v>
      </c>
      <c r="D21" s="124" t="str">
        <f>D13</f>
        <v>Longino Soto Boucart</v>
      </c>
      <c r="E21" s="125"/>
      <c r="F21" s="125"/>
      <c r="G21" s="125"/>
      <c r="H21" s="128"/>
      <c r="I21" s="121"/>
    </row>
    <row r="22" spans="2:10" ht="21" customHeight="1" x14ac:dyDescent="0.25">
      <c r="B22" s="122">
        <v>3</v>
      </c>
      <c r="C22" s="125">
        <v>2</v>
      </c>
      <c r="D22" s="124" t="str">
        <f>D13</f>
        <v>Longino Soto Boucart</v>
      </c>
      <c r="E22" s="125"/>
      <c r="F22" s="125"/>
      <c r="G22" s="125"/>
      <c r="H22" s="129"/>
      <c r="I22" s="121"/>
    </row>
    <row r="23" spans="2:10" ht="21" customHeight="1" x14ac:dyDescent="0.25">
      <c r="B23" s="127"/>
      <c r="C23" s="125">
        <v>3</v>
      </c>
      <c r="D23" s="124" t="str">
        <f>D14</f>
        <v>Gerardo Chacón Fonseca</v>
      </c>
      <c r="E23" s="125"/>
      <c r="F23" s="125"/>
      <c r="G23" s="125"/>
      <c r="H23" s="128"/>
      <c r="I23" s="121"/>
    </row>
    <row r="24" spans="2:10" ht="21" customHeight="1" x14ac:dyDescent="0.25">
      <c r="B24" s="111"/>
      <c r="C24" s="111"/>
      <c r="D24" s="111"/>
      <c r="E24" s="111"/>
      <c r="F24" s="111"/>
      <c r="G24" s="111"/>
      <c r="H24" s="111"/>
      <c r="I24" s="111"/>
      <c r="J24" s="111"/>
    </row>
    <row r="25" spans="2:10" ht="21" customHeight="1" x14ac:dyDescent="0.25">
      <c r="B25" s="111"/>
      <c r="C25" s="111"/>
      <c r="D25" s="111"/>
      <c r="E25" s="111"/>
      <c r="F25" s="111"/>
      <c r="G25" s="111"/>
      <c r="H25" s="111"/>
      <c r="I25" s="111"/>
      <c r="J25" s="111"/>
    </row>
    <row r="26" spans="2:10" ht="21" customHeight="1" x14ac:dyDescent="0.25">
      <c r="B26" s="111"/>
      <c r="C26" s="111"/>
      <c r="D26" s="125" t="s">
        <v>36</v>
      </c>
      <c r="E26" s="111"/>
      <c r="F26" s="111"/>
      <c r="G26" s="111"/>
      <c r="H26" s="111"/>
      <c r="I26" s="111"/>
      <c r="J26" s="111"/>
    </row>
    <row r="27" spans="2:10" ht="21" customHeight="1" x14ac:dyDescent="0.25">
      <c r="D27" s="130" t="s">
        <v>37</v>
      </c>
      <c r="E27" s="111"/>
      <c r="F27" s="111"/>
    </row>
    <row r="28" spans="2:10" ht="21" customHeight="1" x14ac:dyDescent="0.25">
      <c r="D28" s="130" t="s">
        <v>38</v>
      </c>
      <c r="E28" s="111"/>
      <c r="F28" s="111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4F9680-62C8-44DB-A412-1052897BF664}">
  <dimension ref="B4:J28"/>
  <sheetViews>
    <sheetView workbookViewId="0">
      <selection activeCell="F9" sqref="F9"/>
    </sheetView>
  </sheetViews>
  <sheetFormatPr baseColWidth="10" defaultColWidth="9.140625" defaultRowHeight="15" x14ac:dyDescent="0.25"/>
  <cols>
    <col min="1" max="1" width="2" style="106" customWidth="1"/>
    <col min="2" max="2" width="12.5703125" style="106" bestFit="1" customWidth="1"/>
    <col min="3" max="3" width="8.28515625" style="106" bestFit="1" customWidth="1"/>
    <col min="4" max="4" width="26.42578125" style="106" bestFit="1" customWidth="1"/>
    <col min="5" max="5" width="11.7109375" style="106" bestFit="1" customWidth="1"/>
    <col min="6" max="6" width="11" style="106" bestFit="1" customWidth="1"/>
    <col min="7" max="7" width="10.85546875" style="106" bestFit="1" customWidth="1"/>
    <col min="8" max="8" width="9" style="106" bestFit="1" customWidth="1"/>
    <col min="9" max="9" width="11.85546875" style="106" customWidth="1"/>
    <col min="10" max="10" width="11.7109375" style="106" customWidth="1"/>
    <col min="11" max="11" width="11.42578125" style="106" customWidth="1"/>
    <col min="12" max="16384" width="9.140625" style="106"/>
  </cols>
  <sheetData>
    <row r="4" spans="2:10" ht="15" customHeight="1" x14ac:dyDescent="0.35">
      <c r="D4" s="107"/>
    </row>
    <row r="5" spans="2:10" ht="8.25" customHeight="1" x14ac:dyDescent="0.35">
      <c r="D5" s="107"/>
    </row>
    <row r="6" spans="2:10" ht="26.25" customHeight="1" x14ac:dyDescent="0.25"/>
    <row r="7" spans="2:10" ht="26.25" customHeight="1" x14ac:dyDescent="0.35">
      <c r="C7" s="107"/>
      <c r="D7" s="107"/>
      <c r="G7" s="107" t="s">
        <v>85</v>
      </c>
      <c r="H7" s="108">
        <v>44258.734124976851</v>
      </c>
      <c r="J7" s="109"/>
    </row>
    <row r="8" spans="2:10" ht="26.25" customHeight="1" x14ac:dyDescent="0.35">
      <c r="C8" s="107"/>
      <c r="D8" s="107"/>
    </row>
    <row r="9" spans="2:10" ht="21" customHeight="1" x14ac:dyDescent="0.35">
      <c r="B9" s="1" t="s">
        <v>21</v>
      </c>
      <c r="C9" s="1"/>
      <c r="D9" s="2" t="s">
        <v>39</v>
      </c>
      <c r="E9" s="1" t="s">
        <v>22</v>
      </c>
      <c r="F9" s="131" t="s">
        <v>41</v>
      </c>
      <c r="G9" s="1" t="s">
        <v>23</v>
      </c>
      <c r="H9" s="112"/>
      <c r="I9" s="110"/>
      <c r="J9" s="112"/>
    </row>
    <row r="10" spans="2:10" ht="21" customHeight="1" x14ac:dyDescent="0.25"/>
    <row r="11" spans="2:10" ht="21" customHeight="1" x14ac:dyDescent="0.25">
      <c r="B11" s="113" t="s">
        <v>24</v>
      </c>
      <c r="C11" s="113" t="s">
        <v>25</v>
      </c>
      <c r="D11" s="113" t="s">
        <v>26</v>
      </c>
      <c r="E11" s="113" t="s">
        <v>27</v>
      </c>
      <c r="F11" s="113" t="s">
        <v>28</v>
      </c>
      <c r="G11" s="113" t="s">
        <v>29</v>
      </c>
    </row>
    <row r="12" spans="2:10" ht="21" customHeight="1" x14ac:dyDescent="0.35">
      <c r="B12" s="114">
        <v>1</v>
      </c>
      <c r="C12" s="115">
        <v>48</v>
      </c>
      <c r="D12" s="116" t="str">
        <f>IF(ISBLANK(C12),"",VLOOKUP(C12,Inscripcion!$A$1:$E$199,2,FALSE))</f>
        <v>Jorge Simón Perez</v>
      </c>
      <c r="E12" s="117" t="str">
        <f>IF(ISBLANK(C12),"",VLOOKUP(C12,Inscripcion!$A$1:$E$199,3,FALSE))</f>
        <v>Santa Ana</v>
      </c>
      <c r="F12" s="117">
        <f>IF(ISBLANK(C12),"",VLOOKUP(C12,Inscripcion!$A$1:$E$199,4,FALSE))</f>
        <v>4</v>
      </c>
      <c r="G12" s="117">
        <f>IF(ISBLANK(C12),"",VLOOKUP(C12,Inscripcion!$A$1:$E$199,5,FALSE))</f>
        <v>500</v>
      </c>
    </row>
    <row r="13" spans="2:10" ht="21" customHeight="1" x14ac:dyDescent="0.35">
      <c r="B13" s="114">
        <v>2</v>
      </c>
      <c r="C13" s="115">
        <v>215</v>
      </c>
      <c r="D13" s="116" t="str">
        <f>IF(ISBLANK(C13),"",VLOOKUP(C13,Inscripcion!$A$1:$E$199,2,FALSE))</f>
        <v>Rogelio Herra Badilla</v>
      </c>
      <c r="E13" s="117" t="str">
        <f>IF(ISBLANK(C13),"",VLOOKUP(C13,Inscripcion!$A$1:$E$199,3,FALSE))</f>
        <v>San José</v>
      </c>
      <c r="F13" s="117">
        <f>IF(ISBLANK(C13),"",VLOOKUP(C13,Inscripcion!$A$1:$E$199,4,FALSE))</f>
        <v>1</v>
      </c>
      <c r="G13" s="117">
        <f>IF(ISBLANK(C13),"",VLOOKUP(C13,Inscripcion!$A$1:$E$199,5,FALSE))</f>
        <v>500</v>
      </c>
    </row>
    <row r="14" spans="2:10" ht="21" customHeight="1" x14ac:dyDescent="0.35">
      <c r="B14" s="114">
        <v>3</v>
      </c>
      <c r="C14" s="115">
        <v>3820</v>
      </c>
      <c r="D14" s="116" t="str">
        <f>IF(ISBLANK(C14),"",VLOOKUP(C14,Inscripcion!$A$1:$E$199,2,FALSE))</f>
        <v>Luis Gerardo Barrantes Sanchun</v>
      </c>
      <c r="E14" s="117" t="str">
        <f>IF(ISBLANK(C14),"",VLOOKUP(C14,Inscripcion!$A$1:$E$199,3,FALSE))</f>
        <v>Puntarenas</v>
      </c>
      <c r="F14" s="117" t="str">
        <f>IF(ISBLANK(C14),"",VLOOKUP(C14,Inscripcion!$A$1:$E$199,4,FALSE))</f>
        <v>NUEVO AFILIADO</v>
      </c>
      <c r="G14" s="117">
        <f>IF(ISBLANK(C14),"",VLOOKUP(C14,Inscripcion!$A$1:$E$199,5,FALSE))</f>
        <v>500</v>
      </c>
    </row>
    <row r="15" spans="2:10" ht="21" customHeight="1" x14ac:dyDescent="0.25">
      <c r="F15" s="118" t="s">
        <v>86</v>
      </c>
      <c r="G15" s="118" t="s">
        <v>86</v>
      </c>
    </row>
    <row r="16" spans="2:10" ht="21" customHeight="1" x14ac:dyDescent="0.25"/>
    <row r="17" spans="2:10" ht="21" customHeight="1" x14ac:dyDescent="0.25">
      <c r="B17" s="119" t="s">
        <v>30</v>
      </c>
      <c r="C17" s="119"/>
      <c r="D17" s="119" t="s">
        <v>31</v>
      </c>
      <c r="E17" s="119" t="s">
        <v>32</v>
      </c>
      <c r="F17" s="119" t="s">
        <v>33</v>
      </c>
      <c r="G17" s="119" t="s">
        <v>34</v>
      </c>
      <c r="H17" s="120" t="s">
        <v>35</v>
      </c>
      <c r="I17" s="121"/>
    </row>
    <row r="18" spans="2:10" ht="21" customHeight="1" x14ac:dyDescent="0.25">
      <c r="B18" s="122">
        <v>1</v>
      </c>
      <c r="C18" s="123">
        <v>1</v>
      </c>
      <c r="D18" s="124" t="str">
        <f>D12</f>
        <v>Jorge Simón Perez</v>
      </c>
      <c r="E18" s="125"/>
      <c r="F18" s="125"/>
      <c r="G18" s="125"/>
      <c r="H18" s="126"/>
      <c r="I18" s="121"/>
    </row>
    <row r="19" spans="2:10" ht="21" customHeight="1" x14ac:dyDescent="0.25">
      <c r="B19" s="127"/>
      <c r="C19" s="123">
        <v>3</v>
      </c>
      <c r="D19" s="124" t="str">
        <f>D14</f>
        <v>Luis Gerardo Barrantes Sanchun</v>
      </c>
      <c r="E19" s="125"/>
      <c r="F19" s="125"/>
      <c r="G19" s="125"/>
      <c r="H19" s="128"/>
      <c r="I19" s="121"/>
    </row>
    <row r="20" spans="2:10" ht="21" customHeight="1" x14ac:dyDescent="0.25">
      <c r="B20" s="122">
        <v>2</v>
      </c>
      <c r="C20" s="125">
        <v>1</v>
      </c>
      <c r="D20" s="124" t="str">
        <f>D12</f>
        <v>Jorge Simón Perez</v>
      </c>
      <c r="E20" s="125"/>
      <c r="F20" s="125"/>
      <c r="G20" s="125"/>
      <c r="H20" s="126"/>
      <c r="I20" s="121"/>
    </row>
    <row r="21" spans="2:10" ht="21" customHeight="1" x14ac:dyDescent="0.25">
      <c r="B21" s="127"/>
      <c r="C21" s="125">
        <v>2</v>
      </c>
      <c r="D21" s="124" t="str">
        <f>D13</f>
        <v>Rogelio Herra Badilla</v>
      </c>
      <c r="E21" s="125"/>
      <c r="F21" s="125"/>
      <c r="G21" s="125"/>
      <c r="H21" s="128"/>
      <c r="I21" s="121"/>
    </row>
    <row r="22" spans="2:10" ht="21" customHeight="1" x14ac:dyDescent="0.25">
      <c r="B22" s="122">
        <v>3</v>
      </c>
      <c r="C22" s="125">
        <v>2</v>
      </c>
      <c r="D22" s="124" t="str">
        <f>D13</f>
        <v>Rogelio Herra Badilla</v>
      </c>
      <c r="E22" s="125"/>
      <c r="F22" s="125"/>
      <c r="G22" s="125"/>
      <c r="H22" s="129"/>
      <c r="I22" s="121"/>
    </row>
    <row r="23" spans="2:10" ht="21" customHeight="1" x14ac:dyDescent="0.25">
      <c r="B23" s="127"/>
      <c r="C23" s="125">
        <v>3</v>
      </c>
      <c r="D23" s="124" t="str">
        <f>D14</f>
        <v>Luis Gerardo Barrantes Sanchun</v>
      </c>
      <c r="E23" s="125"/>
      <c r="F23" s="125"/>
      <c r="G23" s="125"/>
      <c r="H23" s="128"/>
      <c r="I23" s="121"/>
    </row>
    <row r="24" spans="2:10" ht="21" customHeight="1" x14ac:dyDescent="0.25">
      <c r="B24" s="111"/>
      <c r="C24" s="111"/>
      <c r="D24" s="111"/>
      <c r="E24" s="111"/>
      <c r="F24" s="111"/>
      <c r="G24" s="111"/>
      <c r="H24" s="111"/>
      <c r="I24" s="111"/>
      <c r="J24" s="111"/>
    </row>
    <row r="25" spans="2:10" ht="21" customHeight="1" x14ac:dyDescent="0.25">
      <c r="B25" s="111"/>
      <c r="C25" s="111"/>
      <c r="D25" s="111"/>
      <c r="E25" s="111"/>
      <c r="F25" s="111"/>
      <c r="G25" s="111"/>
      <c r="H25" s="111"/>
      <c r="I25" s="111"/>
      <c r="J25" s="111"/>
    </row>
    <row r="26" spans="2:10" ht="21" customHeight="1" x14ac:dyDescent="0.25">
      <c r="B26" s="111"/>
      <c r="C26" s="111"/>
      <c r="D26" s="125" t="s">
        <v>36</v>
      </c>
      <c r="E26" s="111"/>
      <c r="F26" s="111"/>
      <c r="G26" s="111"/>
      <c r="H26" s="111"/>
      <c r="I26" s="111"/>
      <c r="J26" s="111"/>
    </row>
    <row r="27" spans="2:10" ht="21" customHeight="1" x14ac:dyDescent="0.25">
      <c r="D27" s="130" t="s">
        <v>37</v>
      </c>
      <c r="E27" s="111"/>
      <c r="F27" s="111"/>
    </row>
    <row r="28" spans="2:10" ht="21" customHeight="1" x14ac:dyDescent="0.25">
      <c r="D28" s="130" t="s">
        <v>38</v>
      </c>
      <c r="E28" s="111"/>
      <c r="F28" s="111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17409D-A664-41E9-8E19-DCE68806F1A0}">
  <dimension ref="B4:J28"/>
  <sheetViews>
    <sheetView tabSelected="1" workbookViewId="0">
      <selection activeCell="O18" sqref="O18"/>
    </sheetView>
  </sheetViews>
  <sheetFormatPr baseColWidth="10" defaultColWidth="9.140625" defaultRowHeight="15" x14ac:dyDescent="0.25"/>
  <cols>
    <col min="1" max="1" width="2" style="106" customWidth="1"/>
    <col min="2" max="2" width="12.5703125" style="106" bestFit="1" customWidth="1"/>
    <col min="3" max="3" width="8.28515625" style="106" bestFit="1" customWidth="1"/>
    <col min="4" max="4" width="26.42578125" style="106" bestFit="1" customWidth="1"/>
    <col min="5" max="5" width="11.7109375" style="106" bestFit="1" customWidth="1"/>
    <col min="6" max="6" width="11" style="106" bestFit="1" customWidth="1"/>
    <col min="7" max="7" width="10.85546875" style="106" bestFit="1" customWidth="1"/>
    <col min="8" max="8" width="9" style="106" bestFit="1" customWidth="1"/>
    <col min="9" max="9" width="11.85546875" style="106" customWidth="1"/>
    <col min="10" max="10" width="11.7109375" style="106" customWidth="1"/>
    <col min="11" max="11" width="11.42578125" style="106" customWidth="1"/>
    <col min="12" max="16384" width="9.140625" style="106"/>
  </cols>
  <sheetData>
    <row r="4" spans="2:10" ht="15" customHeight="1" x14ac:dyDescent="0.35">
      <c r="D4" s="107"/>
    </row>
    <row r="5" spans="2:10" ht="8.25" customHeight="1" x14ac:dyDescent="0.35">
      <c r="D5" s="107"/>
    </row>
    <row r="6" spans="2:10" ht="26.25" customHeight="1" x14ac:dyDescent="0.25"/>
    <row r="7" spans="2:10" ht="26.25" customHeight="1" x14ac:dyDescent="0.35">
      <c r="C7" s="107"/>
      <c r="D7" s="107"/>
      <c r="G7" s="107" t="s">
        <v>85</v>
      </c>
      <c r="H7" s="108">
        <v>44258.734124976851</v>
      </c>
      <c r="J7" s="109"/>
    </row>
    <row r="8" spans="2:10" ht="26.25" customHeight="1" x14ac:dyDescent="0.35">
      <c r="C8" s="107"/>
      <c r="D8" s="107"/>
    </row>
    <row r="9" spans="2:10" ht="21" customHeight="1" x14ac:dyDescent="0.35">
      <c r="B9" s="1" t="s">
        <v>21</v>
      </c>
      <c r="C9" s="1"/>
      <c r="D9" s="2" t="s">
        <v>39</v>
      </c>
      <c r="E9" s="1" t="s">
        <v>22</v>
      </c>
      <c r="F9" s="131" t="s">
        <v>98</v>
      </c>
      <c r="G9" s="1" t="s">
        <v>23</v>
      </c>
      <c r="H9" s="112"/>
      <c r="I9" s="110"/>
      <c r="J9" s="112"/>
    </row>
    <row r="10" spans="2:10" ht="21" customHeight="1" x14ac:dyDescent="0.25"/>
    <row r="11" spans="2:10" ht="21" customHeight="1" x14ac:dyDescent="0.25">
      <c r="B11" s="113" t="s">
        <v>24</v>
      </c>
      <c r="C11" s="113" t="s">
        <v>25</v>
      </c>
      <c r="D11" s="113" t="s">
        <v>26</v>
      </c>
      <c r="E11" s="113" t="s">
        <v>27</v>
      </c>
      <c r="F11" s="113" t="s">
        <v>28</v>
      </c>
      <c r="G11" s="113" t="s">
        <v>29</v>
      </c>
    </row>
    <row r="12" spans="2:10" ht="21" customHeight="1" x14ac:dyDescent="0.35">
      <c r="B12" s="114">
        <v>1</v>
      </c>
      <c r="C12" s="115">
        <v>2534</v>
      </c>
      <c r="D12" s="116" t="str">
        <f>IF(ISBLANK(C12),"",VLOOKUP(C12,Inscripcion!$A$1:$E$199,2,FALSE))</f>
        <v>Carlos Quiros Villalta</v>
      </c>
      <c r="E12" s="117" t="str">
        <f>IF(ISBLANK(C12),"",VLOOKUP(C12,Inscripcion!$A$1:$E$199,3,FALSE))</f>
        <v>San Jose</v>
      </c>
      <c r="F12" s="117">
        <f>IF(ISBLANK(C12),"",VLOOKUP(C12,Inscripcion!$A$1:$E$199,4,FALSE))</f>
        <v>10</v>
      </c>
      <c r="G12" s="117">
        <f>IF(ISBLANK(C12),"",VLOOKUP(C12,Inscripcion!$A$1:$E$199,5,FALSE))</f>
        <v>500</v>
      </c>
    </row>
    <row r="13" spans="2:10" ht="21" customHeight="1" x14ac:dyDescent="0.35">
      <c r="B13" s="114">
        <v>2</v>
      </c>
      <c r="C13" s="115">
        <v>3818</v>
      </c>
      <c r="D13" s="116" t="str">
        <f>IF(ISBLANK(C13),"",VLOOKUP(C13,Inscripcion!$A$1:$E$199,2,FALSE))</f>
        <v>Olivier Prouteau Latrasse</v>
      </c>
      <c r="E13" s="117" t="str">
        <f>IF(ISBLANK(C13),"",VLOOKUP(C13,Inscripcion!$A$1:$E$199,3,FALSE))</f>
        <v>Escazu</v>
      </c>
      <c r="F13" s="117" t="str">
        <f>IF(ISBLANK(C13),"",VLOOKUP(C13,Inscripcion!$A$1:$E$199,4,FALSE))</f>
        <v>NUEVO AFILIADO</v>
      </c>
      <c r="G13" s="117">
        <f>IF(ISBLANK(C13),"",VLOOKUP(C13,Inscripcion!$A$1:$E$199,5,FALSE))</f>
        <v>500</v>
      </c>
    </row>
    <row r="14" spans="2:10" ht="21" customHeight="1" x14ac:dyDescent="0.35">
      <c r="B14" s="114">
        <v>3</v>
      </c>
      <c r="C14" s="115">
        <v>2762</v>
      </c>
      <c r="D14" s="116" t="str">
        <f>IF(ISBLANK(C14),"",VLOOKUP(C14,Inscripcion!$A$1:$E$199,2,FALSE))</f>
        <v>Gerardo Alfonso Ly Chen</v>
      </c>
      <c r="E14" s="117" t="str">
        <f>IF(ISBLANK(C14),"",VLOOKUP(C14,Inscripcion!$A$1:$E$199,3,FALSE))</f>
        <v>Tibas</v>
      </c>
      <c r="F14" s="117">
        <f>IF(ISBLANK(C14),"",VLOOKUP(C14,Inscripcion!$A$1:$E$199,4,FALSE))</f>
        <v>6</v>
      </c>
      <c r="G14" s="117">
        <f>IF(ISBLANK(C14),"",VLOOKUP(C14,Inscripcion!$A$1:$E$199,5,FALSE))</f>
        <v>500</v>
      </c>
    </row>
    <row r="15" spans="2:10" ht="21" customHeight="1" x14ac:dyDescent="0.25">
      <c r="F15" s="118" t="s">
        <v>86</v>
      </c>
      <c r="G15" s="118" t="s">
        <v>86</v>
      </c>
    </row>
    <row r="16" spans="2:10" ht="21" customHeight="1" x14ac:dyDescent="0.25"/>
    <row r="17" spans="2:10" ht="21" customHeight="1" x14ac:dyDescent="0.25">
      <c r="B17" s="119" t="s">
        <v>30</v>
      </c>
      <c r="C17" s="119"/>
      <c r="D17" s="119" t="s">
        <v>31</v>
      </c>
      <c r="E17" s="119" t="s">
        <v>32</v>
      </c>
      <c r="F17" s="119" t="s">
        <v>33</v>
      </c>
      <c r="G17" s="119" t="s">
        <v>34</v>
      </c>
      <c r="H17" s="120" t="s">
        <v>35</v>
      </c>
      <c r="I17" s="121"/>
    </row>
    <row r="18" spans="2:10" ht="21" customHeight="1" x14ac:dyDescent="0.25">
      <c r="B18" s="122">
        <v>1</v>
      </c>
      <c r="C18" s="123">
        <v>1</v>
      </c>
      <c r="D18" s="124" t="str">
        <f>D12</f>
        <v>Carlos Quiros Villalta</v>
      </c>
      <c r="E18" s="125"/>
      <c r="F18" s="125"/>
      <c r="G18" s="125"/>
      <c r="H18" s="126"/>
      <c r="I18" s="121"/>
    </row>
    <row r="19" spans="2:10" ht="21" customHeight="1" x14ac:dyDescent="0.25">
      <c r="B19" s="127"/>
      <c r="C19" s="123">
        <v>3</v>
      </c>
      <c r="D19" s="124" t="str">
        <f>D14</f>
        <v>Gerardo Alfonso Ly Chen</v>
      </c>
      <c r="E19" s="125"/>
      <c r="F19" s="125"/>
      <c r="G19" s="125"/>
      <c r="H19" s="128"/>
      <c r="I19" s="121"/>
    </row>
    <row r="20" spans="2:10" ht="21" customHeight="1" x14ac:dyDescent="0.25">
      <c r="B20" s="122">
        <v>2</v>
      </c>
      <c r="C20" s="125">
        <v>1</v>
      </c>
      <c r="D20" s="124" t="str">
        <f>D12</f>
        <v>Carlos Quiros Villalta</v>
      </c>
      <c r="E20" s="125"/>
      <c r="F20" s="125"/>
      <c r="G20" s="125"/>
      <c r="H20" s="126"/>
      <c r="I20" s="121"/>
    </row>
    <row r="21" spans="2:10" ht="21" customHeight="1" x14ac:dyDescent="0.25">
      <c r="B21" s="127"/>
      <c r="C21" s="125">
        <v>2</v>
      </c>
      <c r="D21" s="124" t="str">
        <f>D13</f>
        <v>Olivier Prouteau Latrasse</v>
      </c>
      <c r="E21" s="125"/>
      <c r="F21" s="125"/>
      <c r="G21" s="125"/>
      <c r="H21" s="128"/>
      <c r="I21" s="121"/>
    </row>
    <row r="22" spans="2:10" ht="21" customHeight="1" x14ac:dyDescent="0.25">
      <c r="B22" s="122">
        <v>3</v>
      </c>
      <c r="C22" s="125">
        <v>2</v>
      </c>
      <c r="D22" s="124" t="str">
        <f>D13</f>
        <v>Olivier Prouteau Latrasse</v>
      </c>
      <c r="E22" s="125"/>
      <c r="F22" s="125"/>
      <c r="G22" s="125"/>
      <c r="H22" s="129"/>
      <c r="I22" s="121"/>
    </row>
    <row r="23" spans="2:10" ht="21" customHeight="1" x14ac:dyDescent="0.25">
      <c r="B23" s="127"/>
      <c r="C23" s="125">
        <v>3</v>
      </c>
      <c r="D23" s="124" t="str">
        <f>D14</f>
        <v>Gerardo Alfonso Ly Chen</v>
      </c>
      <c r="E23" s="125"/>
      <c r="F23" s="125"/>
      <c r="G23" s="125"/>
      <c r="H23" s="128"/>
      <c r="I23" s="121"/>
    </row>
    <row r="24" spans="2:10" ht="21" customHeight="1" x14ac:dyDescent="0.25">
      <c r="B24" s="111"/>
      <c r="C24" s="111"/>
      <c r="D24" s="111"/>
      <c r="E24" s="111"/>
      <c r="F24" s="111"/>
      <c r="G24" s="111"/>
      <c r="H24" s="111"/>
      <c r="I24" s="111"/>
      <c r="J24" s="111"/>
    </row>
    <row r="25" spans="2:10" ht="21" customHeight="1" x14ac:dyDescent="0.25">
      <c r="B25" s="111"/>
      <c r="C25" s="111"/>
      <c r="D25" s="111"/>
      <c r="E25" s="111"/>
      <c r="F25" s="111"/>
      <c r="G25" s="111"/>
      <c r="H25" s="111"/>
      <c r="I25" s="111"/>
      <c r="J25" s="111"/>
    </row>
    <row r="26" spans="2:10" ht="21" customHeight="1" x14ac:dyDescent="0.25">
      <c r="B26" s="111"/>
      <c r="C26" s="111"/>
      <c r="D26" s="125" t="s">
        <v>36</v>
      </c>
      <c r="E26" s="111"/>
      <c r="F26" s="111"/>
      <c r="G26" s="111"/>
      <c r="H26" s="111"/>
      <c r="I26" s="111"/>
      <c r="J26" s="111"/>
    </row>
    <row r="27" spans="2:10" ht="21" customHeight="1" x14ac:dyDescent="0.25">
      <c r="D27" s="130" t="s">
        <v>37</v>
      </c>
      <c r="E27" s="111"/>
      <c r="F27" s="111"/>
    </row>
    <row r="28" spans="2:10" ht="21" customHeight="1" x14ac:dyDescent="0.25">
      <c r="D28" s="130" t="s">
        <v>38</v>
      </c>
      <c r="E28" s="111"/>
      <c r="F28" s="111"/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65"/>
  <sheetViews>
    <sheetView workbookViewId="0"/>
  </sheetViews>
  <sheetFormatPr baseColWidth="10" defaultColWidth="9.140625" defaultRowHeight="15" x14ac:dyDescent="0.25"/>
  <cols>
    <col min="1" max="1" width="28.5703125" customWidth="1"/>
    <col min="2" max="2" width="16.42578125" customWidth="1"/>
    <col min="3" max="5" width="11.42578125" customWidth="1"/>
  </cols>
  <sheetData>
    <row r="1" spans="1:4" ht="15" customHeight="1" x14ac:dyDescent="0.25">
      <c r="A1" s="3" t="s">
        <v>42</v>
      </c>
      <c r="B1" s="3" t="s">
        <v>43</v>
      </c>
    </row>
    <row r="2" spans="1:4" ht="15" customHeight="1" x14ac:dyDescent="0.25">
      <c r="A2" t="s">
        <v>44</v>
      </c>
      <c r="B2" s="3">
        <v>1</v>
      </c>
    </row>
    <row r="3" spans="1:4" ht="15" customHeight="1" x14ac:dyDescent="0.25">
      <c r="A3" t="s">
        <v>45</v>
      </c>
      <c r="B3" s="3">
        <v>2</v>
      </c>
      <c r="D3" s="4"/>
    </row>
    <row r="4" spans="1:4" ht="15" customHeight="1" x14ac:dyDescent="0.25">
      <c r="A4" t="s">
        <v>46</v>
      </c>
      <c r="B4" s="3">
        <v>3</v>
      </c>
    </row>
    <row r="5" spans="1:4" ht="15" customHeight="1" x14ac:dyDescent="0.25">
      <c r="A5" t="s">
        <v>47</v>
      </c>
      <c r="B5" s="3">
        <v>4</v>
      </c>
    </row>
    <row r="6" spans="1:4" ht="15" customHeight="1" x14ac:dyDescent="0.25">
      <c r="B6" s="3">
        <v>5</v>
      </c>
    </row>
    <row r="7" spans="1:4" ht="15" customHeight="1" x14ac:dyDescent="0.25">
      <c r="B7" s="3">
        <v>6</v>
      </c>
    </row>
    <row r="8" spans="1:4" ht="15" customHeight="1" x14ac:dyDescent="0.25">
      <c r="B8" s="3">
        <v>7</v>
      </c>
    </row>
    <row r="9" spans="1:4" ht="15" customHeight="1" x14ac:dyDescent="0.25">
      <c r="B9" s="3">
        <v>8</v>
      </c>
    </row>
    <row r="10" spans="1:4" ht="15" customHeight="1" x14ac:dyDescent="0.25">
      <c r="B10" s="3">
        <v>9</v>
      </c>
    </row>
    <row r="11" spans="1:4" ht="15" customHeight="1" x14ac:dyDescent="0.25">
      <c r="B11" s="3">
        <v>10</v>
      </c>
    </row>
    <row r="12" spans="1:4" ht="15" customHeight="1" x14ac:dyDescent="0.25">
      <c r="B12" s="3">
        <v>11</v>
      </c>
    </row>
    <row r="13" spans="1:4" ht="15" customHeight="1" x14ac:dyDescent="0.25">
      <c r="B13" s="3">
        <v>12</v>
      </c>
    </row>
    <row r="14" spans="1:4" ht="15" customHeight="1" x14ac:dyDescent="0.25">
      <c r="B14" s="3">
        <v>13</v>
      </c>
    </row>
    <row r="15" spans="1:4" ht="15" customHeight="1" x14ac:dyDescent="0.25">
      <c r="B15" s="3">
        <v>14</v>
      </c>
    </row>
    <row r="16" spans="1:4" ht="15" customHeight="1" x14ac:dyDescent="0.25">
      <c r="B16" s="3">
        <v>15</v>
      </c>
    </row>
    <row r="17" spans="2:2" ht="15" customHeight="1" x14ac:dyDescent="0.25">
      <c r="B17" s="3">
        <v>16</v>
      </c>
    </row>
    <row r="18" spans="2:2" ht="15" customHeight="1" x14ac:dyDescent="0.25">
      <c r="B18" s="3">
        <v>17</v>
      </c>
    </row>
    <row r="19" spans="2:2" ht="15" customHeight="1" x14ac:dyDescent="0.25">
      <c r="B19" s="3">
        <v>18</v>
      </c>
    </row>
    <row r="20" spans="2:2" ht="15" customHeight="1" x14ac:dyDescent="0.25">
      <c r="B20" s="3">
        <v>19</v>
      </c>
    </row>
    <row r="21" spans="2:2" ht="15" customHeight="1" x14ac:dyDescent="0.25">
      <c r="B21" s="3">
        <v>20</v>
      </c>
    </row>
    <row r="22" spans="2:2" ht="15" customHeight="1" x14ac:dyDescent="0.25">
      <c r="B22" s="3">
        <v>21</v>
      </c>
    </row>
    <row r="23" spans="2:2" ht="15" customHeight="1" x14ac:dyDescent="0.25">
      <c r="B23" s="3">
        <v>22</v>
      </c>
    </row>
    <row r="24" spans="2:2" ht="15" customHeight="1" x14ac:dyDescent="0.25">
      <c r="B24" s="3">
        <v>23</v>
      </c>
    </row>
    <row r="25" spans="2:2" ht="15" customHeight="1" x14ac:dyDescent="0.25">
      <c r="B25" s="3">
        <v>24</v>
      </c>
    </row>
    <row r="26" spans="2:2" ht="15" customHeight="1" x14ac:dyDescent="0.25">
      <c r="B26" s="3">
        <v>25</v>
      </c>
    </row>
    <row r="27" spans="2:2" ht="15" customHeight="1" x14ac:dyDescent="0.25">
      <c r="B27" s="3">
        <v>26</v>
      </c>
    </row>
    <row r="28" spans="2:2" ht="15" customHeight="1" x14ac:dyDescent="0.25">
      <c r="B28" s="3">
        <v>27</v>
      </c>
    </row>
    <row r="29" spans="2:2" ht="15" customHeight="1" x14ac:dyDescent="0.25">
      <c r="B29" s="3">
        <v>28</v>
      </c>
    </row>
    <row r="30" spans="2:2" ht="15" customHeight="1" x14ac:dyDescent="0.25">
      <c r="B30" s="3">
        <v>29</v>
      </c>
    </row>
    <row r="31" spans="2:2" ht="15" customHeight="1" x14ac:dyDescent="0.25">
      <c r="B31" s="3">
        <v>30</v>
      </c>
    </row>
    <row r="32" spans="2:2" ht="15" customHeight="1" x14ac:dyDescent="0.25">
      <c r="B32" s="3">
        <v>31</v>
      </c>
    </row>
    <row r="33" spans="2:2" ht="15" customHeight="1" x14ac:dyDescent="0.25">
      <c r="B33" s="3">
        <v>32</v>
      </c>
    </row>
    <row r="34" spans="2:2" ht="15" customHeight="1" x14ac:dyDescent="0.25">
      <c r="B34" s="3">
        <v>33</v>
      </c>
    </row>
    <row r="35" spans="2:2" ht="15" customHeight="1" x14ac:dyDescent="0.25">
      <c r="B35" s="3">
        <v>34</v>
      </c>
    </row>
    <row r="36" spans="2:2" ht="15" customHeight="1" x14ac:dyDescent="0.25">
      <c r="B36" s="3">
        <v>35</v>
      </c>
    </row>
    <row r="37" spans="2:2" ht="15" customHeight="1" x14ac:dyDescent="0.25">
      <c r="B37" s="3">
        <v>36</v>
      </c>
    </row>
    <row r="38" spans="2:2" ht="15" customHeight="1" x14ac:dyDescent="0.25">
      <c r="B38" s="3">
        <v>37</v>
      </c>
    </row>
    <row r="39" spans="2:2" ht="15" customHeight="1" x14ac:dyDescent="0.25">
      <c r="B39" s="3">
        <v>38</v>
      </c>
    </row>
    <row r="40" spans="2:2" ht="15" customHeight="1" x14ac:dyDescent="0.25">
      <c r="B40" s="3">
        <v>39</v>
      </c>
    </row>
    <row r="41" spans="2:2" ht="15" customHeight="1" x14ac:dyDescent="0.25">
      <c r="B41" s="3">
        <v>40</v>
      </c>
    </row>
    <row r="42" spans="2:2" ht="15" customHeight="1" x14ac:dyDescent="0.25">
      <c r="B42" s="3">
        <v>41</v>
      </c>
    </row>
    <row r="43" spans="2:2" ht="15" customHeight="1" x14ac:dyDescent="0.25">
      <c r="B43" s="3">
        <v>42</v>
      </c>
    </row>
    <row r="44" spans="2:2" ht="15" customHeight="1" x14ac:dyDescent="0.25">
      <c r="B44" s="3">
        <v>43</v>
      </c>
    </row>
    <row r="45" spans="2:2" ht="15" customHeight="1" x14ac:dyDescent="0.25">
      <c r="B45" s="3">
        <v>44</v>
      </c>
    </row>
    <row r="46" spans="2:2" ht="15" customHeight="1" x14ac:dyDescent="0.25">
      <c r="B46" s="3">
        <v>45</v>
      </c>
    </row>
    <row r="47" spans="2:2" ht="15" customHeight="1" x14ac:dyDescent="0.25">
      <c r="B47" s="3">
        <v>46</v>
      </c>
    </row>
    <row r="48" spans="2:2" ht="15" customHeight="1" x14ac:dyDescent="0.25">
      <c r="B48" s="3">
        <v>47</v>
      </c>
    </row>
    <row r="49" spans="2:2" ht="15" customHeight="1" x14ac:dyDescent="0.25">
      <c r="B49" s="3">
        <v>48</v>
      </c>
    </row>
    <row r="50" spans="2:2" ht="15" customHeight="1" x14ac:dyDescent="0.25">
      <c r="B50" s="3">
        <v>49</v>
      </c>
    </row>
    <row r="51" spans="2:2" ht="15" customHeight="1" x14ac:dyDescent="0.25">
      <c r="B51" s="3">
        <v>50</v>
      </c>
    </row>
    <row r="52" spans="2:2" ht="15" customHeight="1" x14ac:dyDescent="0.25">
      <c r="B52" s="3">
        <v>51</v>
      </c>
    </row>
    <row r="53" spans="2:2" ht="15" customHeight="1" x14ac:dyDescent="0.25">
      <c r="B53" s="3">
        <v>52</v>
      </c>
    </row>
    <row r="54" spans="2:2" ht="15" customHeight="1" x14ac:dyDescent="0.25">
      <c r="B54" s="3">
        <v>53</v>
      </c>
    </row>
    <row r="55" spans="2:2" ht="15" customHeight="1" x14ac:dyDescent="0.25">
      <c r="B55" s="3">
        <v>54</v>
      </c>
    </row>
    <row r="56" spans="2:2" ht="15" customHeight="1" x14ac:dyDescent="0.25">
      <c r="B56" s="3">
        <v>55</v>
      </c>
    </row>
    <row r="57" spans="2:2" ht="15" customHeight="1" x14ac:dyDescent="0.25">
      <c r="B57" s="3">
        <v>56</v>
      </c>
    </row>
    <row r="58" spans="2:2" ht="15" customHeight="1" x14ac:dyDescent="0.25">
      <c r="B58" s="3">
        <v>57</v>
      </c>
    </row>
    <row r="59" spans="2:2" ht="15" customHeight="1" x14ac:dyDescent="0.25">
      <c r="B59" s="3">
        <v>58</v>
      </c>
    </row>
    <row r="60" spans="2:2" ht="15" customHeight="1" x14ac:dyDescent="0.25">
      <c r="B60" s="3">
        <v>59</v>
      </c>
    </row>
    <row r="61" spans="2:2" ht="15" customHeight="1" x14ac:dyDescent="0.25">
      <c r="B61" s="3">
        <v>60</v>
      </c>
    </row>
    <row r="62" spans="2:2" ht="15" customHeight="1" x14ac:dyDescent="0.25">
      <c r="B62" s="3">
        <v>61</v>
      </c>
    </row>
    <row r="63" spans="2:2" ht="15" customHeight="1" x14ac:dyDescent="0.25">
      <c r="B63" s="3">
        <v>62</v>
      </c>
    </row>
    <row r="64" spans="2:2" ht="15" customHeight="1" x14ac:dyDescent="0.25">
      <c r="B64" s="3">
        <v>63</v>
      </c>
    </row>
    <row r="65" spans="2:2" ht="15" customHeight="1" x14ac:dyDescent="0.25">
      <c r="B65" s="3">
        <v>64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Y73"/>
  <sheetViews>
    <sheetView workbookViewId="0">
      <selection activeCell="U30" sqref="U30"/>
    </sheetView>
  </sheetViews>
  <sheetFormatPr baseColWidth="10" defaultColWidth="9.140625" defaultRowHeight="15" x14ac:dyDescent="0.25"/>
  <cols>
    <col min="1" max="1" width="4.140625" customWidth="1"/>
    <col min="2" max="2" width="10.7109375" customWidth="1"/>
    <col min="3" max="3" width="4.140625" customWidth="1"/>
    <col min="4" max="4" width="9.140625" customWidth="1"/>
    <col min="5" max="5" width="30.5703125" customWidth="1"/>
    <col min="6" max="6" width="10.7109375" customWidth="1"/>
    <col min="7" max="9" width="6.7109375" customWidth="1"/>
    <col min="10" max="11" width="1.42578125" customWidth="1"/>
    <col min="12" max="15" width="0.7109375" customWidth="1"/>
    <col min="16" max="16" width="2.42578125" customWidth="1"/>
    <col min="17" max="17" width="2" customWidth="1"/>
    <col min="18" max="18" width="2.5703125" customWidth="1"/>
    <col min="19" max="19" width="9.140625" customWidth="1"/>
    <col min="20" max="20" width="30.5703125" customWidth="1"/>
    <col min="21" max="21" width="10.7109375" customWidth="1"/>
    <col min="22" max="24" width="5.7109375" customWidth="1"/>
    <col min="25" max="25" width="5" customWidth="1"/>
    <col min="26" max="26" width="0" hidden="1" customWidth="1"/>
  </cols>
  <sheetData>
    <row r="1" spans="2:25" ht="12" customHeight="1" x14ac:dyDescent="0.25">
      <c r="G1" s="5"/>
      <c r="H1" s="5"/>
      <c r="I1" s="5"/>
      <c r="J1" s="5"/>
      <c r="K1" s="5"/>
      <c r="L1" s="5"/>
      <c r="M1" s="5"/>
      <c r="N1" s="5"/>
      <c r="O1" s="5"/>
      <c r="Y1" s="6"/>
    </row>
    <row r="2" spans="2:25" ht="12" customHeight="1" x14ac:dyDescent="0.25">
      <c r="G2" s="5"/>
      <c r="H2" s="5"/>
      <c r="I2" s="5"/>
      <c r="J2" s="5"/>
      <c r="K2" s="5"/>
      <c r="L2" s="5"/>
      <c r="M2" s="5"/>
      <c r="N2" s="5"/>
      <c r="O2" s="5"/>
    </row>
    <row r="3" spans="2:25" ht="12" customHeight="1" x14ac:dyDescent="0.25">
      <c r="G3" s="5"/>
      <c r="H3" s="5"/>
      <c r="I3" s="5"/>
      <c r="J3" s="5"/>
      <c r="K3" s="5"/>
      <c r="L3" s="5"/>
      <c r="M3" s="5"/>
      <c r="N3" s="5"/>
      <c r="O3" s="5"/>
    </row>
    <row r="4" spans="2:25" ht="12" customHeight="1" x14ac:dyDescent="0.25">
      <c r="G4" s="5"/>
      <c r="H4" s="5"/>
      <c r="I4" s="5"/>
      <c r="J4" s="5"/>
      <c r="K4" s="5"/>
      <c r="L4" s="5"/>
      <c r="M4" s="5"/>
      <c r="N4" s="5"/>
      <c r="O4" s="5"/>
    </row>
    <row r="5" spans="2:25" ht="23.25" customHeight="1" x14ac:dyDescent="0.25">
      <c r="B5" s="132" t="s">
        <v>48</v>
      </c>
      <c r="C5" s="133"/>
      <c r="D5" s="133"/>
      <c r="E5" s="133"/>
      <c r="F5" s="133"/>
      <c r="G5" s="133"/>
      <c r="H5" s="133"/>
      <c r="I5" s="133"/>
      <c r="J5" s="133"/>
      <c r="K5" s="133"/>
      <c r="L5" s="133"/>
      <c r="M5" s="133"/>
      <c r="N5" s="133"/>
      <c r="O5" s="133"/>
      <c r="P5" s="133"/>
      <c r="Q5" s="133"/>
      <c r="R5" s="133"/>
      <c r="S5" s="133"/>
      <c r="T5" s="133"/>
      <c r="U5" s="133"/>
      <c r="V5" s="133"/>
      <c r="W5" s="133"/>
      <c r="X5" s="134"/>
    </row>
    <row r="6" spans="2:25" ht="23.25" customHeight="1" x14ac:dyDescent="0.25">
      <c r="B6" s="135"/>
      <c r="C6" s="136"/>
      <c r="D6" s="136"/>
      <c r="E6" s="136"/>
      <c r="F6" s="136"/>
      <c r="G6" s="136"/>
      <c r="H6" s="136"/>
      <c r="I6" s="136"/>
      <c r="J6" s="136"/>
      <c r="K6" s="136"/>
      <c r="L6" s="136"/>
      <c r="M6" s="136"/>
      <c r="N6" s="136"/>
      <c r="O6" s="136"/>
      <c r="P6" s="136"/>
      <c r="Q6" s="136"/>
      <c r="R6" s="136"/>
      <c r="S6" s="136"/>
      <c r="T6" s="136"/>
      <c r="U6" s="136"/>
      <c r="V6" s="136"/>
      <c r="W6" s="136"/>
      <c r="X6" s="137"/>
    </row>
    <row r="7" spans="2:25" ht="12" customHeight="1" x14ac:dyDescent="0.25">
      <c r="G7" s="5"/>
      <c r="H7" s="5"/>
      <c r="I7" s="5"/>
      <c r="J7" s="5"/>
      <c r="K7" s="5"/>
      <c r="L7" s="5"/>
      <c r="M7" s="5"/>
      <c r="N7" s="5"/>
      <c r="O7" s="5"/>
      <c r="S7" s="138" t="s">
        <v>49</v>
      </c>
      <c r="T7" s="139"/>
      <c r="U7" s="139"/>
      <c r="V7" s="139"/>
      <c r="W7" s="139"/>
      <c r="X7" s="140"/>
    </row>
    <row r="8" spans="2:25" ht="12" customHeight="1" x14ac:dyDescent="0.25">
      <c r="B8" s="7" t="s">
        <v>50</v>
      </c>
      <c r="C8" s="8">
        <v>1</v>
      </c>
      <c r="D8" s="9" t="str">
        <f t="shared" ref="D8:D15" si="0">VLOOKUP(C8,$V$8:$X$200,2,FALSE)</f>
        <v>-</v>
      </c>
      <c r="E8" s="10" t="str">
        <f>IF(ISBLANK(D8),"",IF(EXACT(D8,"-"),"BYE",VLOOKUP(D8,Inscripcion!$A$1:$E$199,2,FALSE)))</f>
        <v>BYE</v>
      </c>
      <c r="F8" s="11" t="str">
        <f>IF(EXACT(D8,"-"),"",VLOOKUP(D8,Inscripcion!$A$1:$E$199,3,FALSE))</f>
        <v/>
      </c>
      <c r="G8" s="12"/>
      <c r="H8" s="12"/>
      <c r="I8" s="12"/>
      <c r="J8" s="12"/>
      <c r="K8" s="12"/>
      <c r="L8" s="5"/>
      <c r="M8" s="5"/>
      <c r="P8" s="13" t="s">
        <v>51</v>
      </c>
      <c r="Q8" s="7">
        <v>1</v>
      </c>
      <c r="R8" s="14" t="s">
        <v>44</v>
      </c>
      <c r="S8" s="15"/>
      <c r="T8" s="16" t="str">
        <f>IF(ISBLANK(S8),"",VLOOKUP(S8,Inscripcion!$A$1:$E$199,2,FALSE))</f>
        <v/>
      </c>
      <c r="U8" s="11" t="str">
        <f>IF(ISBLANK(S8),"",VLOOKUP(S8,Inscripcion!$A$1:$E$199,3,FALSE))</f>
        <v/>
      </c>
      <c r="V8" s="17">
        <f>VLOOKUP(R8,Rifa!$A$1:$C$100,2,FALSE)</f>
        <v>1</v>
      </c>
      <c r="W8" s="18" t="str">
        <f>IF(ISBLANK(S8), "-", S8)</f>
        <v>-</v>
      </c>
      <c r="X8" s="19" t="str">
        <f>IF(V8=0,0,IF(V8&lt;5,"UP","DO"))</f>
        <v>UP</v>
      </c>
    </row>
    <row r="9" spans="2:25" ht="12" customHeight="1" x14ac:dyDescent="0.25">
      <c r="B9" s="20" t="s">
        <v>52</v>
      </c>
      <c r="C9" s="8">
        <v>2</v>
      </c>
      <c r="D9" s="9" t="str">
        <f t="shared" si="0"/>
        <v>-</v>
      </c>
      <c r="E9" s="10" t="str">
        <f>IF(ISBLANK(D9),"",IF(EXACT(D9,"-"),"BYE",VLOOKUP(D9,Inscripcion!$A$1:$E$199,2,FALSE)))</f>
        <v>BYE</v>
      </c>
      <c r="F9" s="11" t="str">
        <f>IF(EXACT(D9,"-"),"",VLOOKUP(D9,Inscripcion!$A$1:$E$199,3,FALSE))</f>
        <v/>
      </c>
      <c r="G9" s="21"/>
      <c r="H9" s="12"/>
      <c r="I9" s="12"/>
      <c r="J9" s="12"/>
      <c r="K9" s="12"/>
      <c r="L9" s="5"/>
      <c r="M9" s="5"/>
      <c r="P9" s="22" t="s">
        <v>51</v>
      </c>
      <c r="Q9" s="23">
        <v>2</v>
      </c>
      <c r="R9" s="24" t="s">
        <v>47</v>
      </c>
      <c r="S9" s="25"/>
      <c r="T9" s="16" t="str">
        <f>IF(ISBLANK(S9),"",VLOOKUP(S9,Inscripcion!$A$1:$E$199,2,FALSE))</f>
        <v/>
      </c>
      <c r="U9" s="11" t="str">
        <f>IF(ISBLANK(S9),"",VLOOKUP(S9,Inscripcion!$A$1:$E$199,3,FALSE))</f>
        <v/>
      </c>
      <c r="V9" s="17">
        <v>8</v>
      </c>
      <c r="W9" s="18" t="str">
        <f>IF(ISBLANK(S9), "-", S9)</f>
        <v>-</v>
      </c>
      <c r="X9" s="19" t="str">
        <f>IF(V9=0,0,IF(V9&lt;5,"UP","DO"))</f>
        <v>DO</v>
      </c>
    </row>
    <row r="10" spans="2:25" ht="12" customHeight="1" x14ac:dyDescent="0.25">
      <c r="B10" s="20" t="s">
        <v>52</v>
      </c>
      <c r="C10" s="8">
        <v>3</v>
      </c>
      <c r="D10" s="9" t="str">
        <f t="shared" si="0"/>
        <v>-</v>
      </c>
      <c r="E10" s="16" t="str">
        <f>IF(ISBLANK(D10),"",IF(EXACT(D10,"-"),"BYE",VLOOKUP(D10,Inscripcion!$A$1:$E$199,2,FALSE)))</f>
        <v>BYE</v>
      </c>
      <c r="F10" s="11" t="str">
        <f>IF(EXACT(D10,"-"),"",VLOOKUP(D10,Inscripcion!$A$1:$E$199,3,FALSE))</f>
        <v/>
      </c>
      <c r="G10" s="26"/>
      <c r="H10" s="27"/>
      <c r="I10" s="12"/>
      <c r="J10" s="12"/>
      <c r="K10" s="12"/>
      <c r="L10" s="5"/>
      <c r="M10" s="5"/>
      <c r="N10" s="5"/>
      <c r="O10" s="5"/>
      <c r="P10" s="28" t="s">
        <v>51</v>
      </c>
      <c r="Q10" s="29">
        <v>3</v>
      </c>
      <c r="R10" s="30" t="s">
        <v>53</v>
      </c>
      <c r="S10" s="25"/>
      <c r="T10" s="16" t="str">
        <f>IF(ISBLANK(S10),"",VLOOKUP(S10,Inscripcion!$A$1:$E$199,2,FALSE))</f>
        <v/>
      </c>
      <c r="U10" s="11" t="str">
        <f>IF(ISBLANK(S10),"",VLOOKUP(S10,Inscripcion!$A$1:$E$199,3,FALSE))</f>
        <v/>
      </c>
      <c r="V10" s="17" t="e">
        <f>VLOOKUP(R10,Rifa!$A$1:$C$100,2,FALSE)</f>
        <v>#N/A</v>
      </c>
      <c r="W10" s="18" t="str">
        <f>IF(ISBLANK(S10), "-", S10)</f>
        <v>-</v>
      </c>
      <c r="X10" s="19" t="e">
        <f>IF(V10=0,0,IF(V10&lt;5,"UP","DO"))</f>
        <v>#N/A</v>
      </c>
      <c r="Y10" s="31"/>
    </row>
    <row r="11" spans="2:25" ht="12" customHeight="1" x14ac:dyDescent="0.25">
      <c r="B11" s="32" t="s">
        <v>54</v>
      </c>
      <c r="C11" s="33">
        <v>4</v>
      </c>
      <c r="D11" s="34" t="str">
        <f t="shared" si="0"/>
        <v>-</v>
      </c>
      <c r="E11" s="35" t="str">
        <f>IF(ISBLANK(D11),"",IF(EXACT(D11,"-"),"BYE",VLOOKUP(D11,Inscripcion!$A$1:$E$199,2,FALSE)))</f>
        <v>BYE</v>
      </c>
      <c r="F11" s="36" t="str">
        <f>IF(EXACT(D11,"-"),"",VLOOKUP(D11,Inscripcion!$A$1:$E$199,3,FALSE))</f>
        <v/>
      </c>
      <c r="G11" s="12"/>
      <c r="H11" s="37"/>
      <c r="I11" s="12"/>
      <c r="J11" s="12"/>
      <c r="K11" s="12"/>
      <c r="L11" s="5"/>
      <c r="M11" s="5"/>
      <c r="N11" s="5"/>
      <c r="O11" s="5"/>
      <c r="P11" s="38" t="s">
        <v>51</v>
      </c>
      <c r="Q11" s="39">
        <v>4</v>
      </c>
      <c r="R11" s="40" t="s">
        <v>55</v>
      </c>
      <c r="S11" s="41"/>
      <c r="T11" s="42" t="str">
        <f>IF(ISBLANK(S11),"",VLOOKUP(S11,Inscripcion!$A$1:$E$199,2,FALSE))</f>
        <v/>
      </c>
      <c r="U11" s="43" t="str">
        <f>IF(ISBLANK(S11),"",VLOOKUP(S11,Inscripcion!$A$1:$E$199,3,FALSE))</f>
        <v/>
      </c>
      <c r="V11" s="17" t="e">
        <f>VLOOKUP(R11,Rifa!$A$1:$C$100,2,FALSE)</f>
        <v>#N/A</v>
      </c>
      <c r="W11" s="18" t="str">
        <f>IF(ISBLANK(S11), "-", S11)</f>
        <v>-</v>
      </c>
      <c r="X11" s="19" t="e">
        <f>IF(V11=0,0,IF(V11&lt;5,"UP","DO"))</f>
        <v>#N/A</v>
      </c>
      <c r="Y11" s="31"/>
    </row>
    <row r="12" spans="2:25" ht="12" customHeight="1" x14ac:dyDescent="0.25">
      <c r="B12" s="44" t="s">
        <v>54</v>
      </c>
      <c r="C12" s="45">
        <v>5</v>
      </c>
      <c r="D12" s="46" t="str">
        <f t="shared" si="0"/>
        <v>-</v>
      </c>
      <c r="E12" s="47" t="str">
        <f>IF(ISBLANK(D12),"",IF(EXACT(D12,"-"),"BYE",VLOOKUP(D12,Inscripcion!$A$1:$E$199,2,FALSE)))</f>
        <v>BYE</v>
      </c>
      <c r="F12" s="48" t="str">
        <f>IF(EXACT(D12,"-"),"",VLOOKUP(D12,Inscripcion!$A$1:$E$199,3,FALSE))</f>
        <v/>
      </c>
      <c r="G12" s="12"/>
      <c r="H12" s="37"/>
      <c r="I12" s="49"/>
      <c r="J12" s="12"/>
      <c r="K12" s="12"/>
      <c r="L12" s="5"/>
      <c r="M12" s="5"/>
      <c r="N12" s="5"/>
      <c r="O12" s="5"/>
      <c r="P12" s="50"/>
      <c r="Q12" s="50"/>
      <c r="R12" s="50"/>
      <c r="S12" s="51"/>
      <c r="T12" s="52"/>
      <c r="U12" s="53"/>
      <c r="V12" s="54"/>
      <c r="W12" s="55"/>
      <c r="X12" s="50"/>
      <c r="Y12" s="31"/>
    </row>
    <row r="13" spans="2:25" ht="12" customHeight="1" x14ac:dyDescent="0.25">
      <c r="B13" s="20" t="s">
        <v>52</v>
      </c>
      <c r="C13" s="8">
        <v>6</v>
      </c>
      <c r="D13" s="9" t="str">
        <f t="shared" si="0"/>
        <v>-</v>
      </c>
      <c r="E13" s="10" t="str">
        <f>IF(ISBLANK(D13),"",IF(EXACT(D13,"-"),"BYE",VLOOKUP(D13,Inscripcion!$A$1:$E$199,2,FALSE)))</f>
        <v>BYE</v>
      </c>
      <c r="F13" s="11" t="str">
        <f>IF(EXACT(D13,"-"),"",VLOOKUP(D13,Inscripcion!$A$1:$E$199,3,FALSE))</f>
        <v/>
      </c>
      <c r="G13" s="21"/>
      <c r="H13" s="56"/>
      <c r="I13" s="12"/>
      <c r="J13" s="12"/>
      <c r="K13" s="12"/>
      <c r="L13" s="5"/>
      <c r="M13" s="5"/>
      <c r="N13" s="5"/>
      <c r="O13" s="5"/>
      <c r="P13" s="57"/>
      <c r="Q13" s="57"/>
      <c r="R13" s="57"/>
      <c r="S13" s="138" t="s">
        <v>56</v>
      </c>
      <c r="T13" s="139"/>
      <c r="U13" s="139"/>
      <c r="V13" s="139"/>
      <c r="W13" s="139"/>
      <c r="X13" s="140"/>
      <c r="Y13" s="31"/>
    </row>
    <row r="14" spans="2:25" ht="12" customHeight="1" x14ac:dyDescent="0.25">
      <c r="B14" s="20" t="s">
        <v>52</v>
      </c>
      <c r="C14" s="8">
        <v>7</v>
      </c>
      <c r="D14" s="9" t="str">
        <f t="shared" si="0"/>
        <v>-</v>
      </c>
      <c r="E14" s="16" t="str">
        <f>IF(ISBLANK(D14),"",IF(EXACT(D14,"-"),"BYE",VLOOKUP(D14,Inscripcion!$A$1:$E$199,2,FALSE)))</f>
        <v>BYE</v>
      </c>
      <c r="F14" s="11" t="str">
        <f>IF(EXACT(D14,"-"),"",VLOOKUP(D14,Inscripcion!$A$1:$E$199,3,FALSE))</f>
        <v/>
      </c>
      <c r="G14" s="26"/>
      <c r="H14" s="12"/>
      <c r="I14" s="12"/>
      <c r="J14" s="12"/>
      <c r="K14" s="12"/>
      <c r="L14" s="5"/>
      <c r="M14" s="5"/>
      <c r="N14" s="5"/>
      <c r="O14" s="5"/>
      <c r="P14" s="58" t="s">
        <v>51</v>
      </c>
      <c r="Q14" s="59">
        <v>1</v>
      </c>
      <c r="R14" s="60" t="s">
        <v>46</v>
      </c>
      <c r="S14" s="15"/>
      <c r="T14" s="16" t="str">
        <f>IF(ISBLANK(S14),"",VLOOKUP(S14,Inscripcion!$A$1:$E$199,2,FALSE))</f>
        <v/>
      </c>
      <c r="U14" s="11" t="str">
        <f>IF(ISBLANK(S14),"",VLOOKUP(S14,Inscripcion!$A$1:$E$199,3,FALSE))</f>
        <v/>
      </c>
      <c r="V14" s="17">
        <v>5</v>
      </c>
      <c r="W14" s="18" t="str">
        <f>IF(ISBLANK(S14), "-", S14)</f>
        <v>-</v>
      </c>
      <c r="X14" s="19" t="str">
        <f>IF(X8="","",IF(X8="UP","DO",IF(X8="DO","UP","")))</f>
        <v>DO</v>
      </c>
      <c r="Y14" s="31"/>
    </row>
    <row r="15" spans="2:25" ht="12" customHeight="1" x14ac:dyDescent="0.25">
      <c r="B15" s="7" t="s">
        <v>57</v>
      </c>
      <c r="C15" s="61">
        <v>8</v>
      </c>
      <c r="D15" s="9" t="str">
        <f t="shared" si="0"/>
        <v>-</v>
      </c>
      <c r="E15" s="42" t="str">
        <f>IF(ISBLANK(D15),"",IF(EXACT(D15,"-"),"BYE",VLOOKUP(D15,Inscripcion!$A$1:$E$199,2,FALSE)))</f>
        <v>BYE</v>
      </c>
      <c r="F15" s="43" t="str">
        <f>IF(EXACT(D15,"-"),"",VLOOKUP(D15,Inscripcion!$A$1:$E$199,3,FALSE))</f>
        <v/>
      </c>
      <c r="G15" s="12"/>
      <c r="H15" s="12"/>
      <c r="I15" s="12"/>
      <c r="J15" s="12"/>
      <c r="K15" s="12"/>
      <c r="L15" s="5"/>
      <c r="M15" s="5"/>
      <c r="N15" s="5"/>
      <c r="O15" s="5"/>
      <c r="P15" s="62" t="s">
        <v>51</v>
      </c>
      <c r="Q15" s="63">
        <v>2</v>
      </c>
      <c r="R15" s="64" t="s">
        <v>45</v>
      </c>
      <c r="S15" s="25"/>
      <c r="T15" s="16" t="str">
        <f>IF(ISBLANK(S15),"",VLOOKUP(S15,Inscripcion!$A$1:$E$199,2,FALSE))</f>
        <v/>
      </c>
      <c r="U15" s="11" t="str">
        <f>IF(ISBLANK(S15),"",VLOOKUP(S15,Inscripcion!$A$1:$E$199,3,FALSE))</f>
        <v/>
      </c>
      <c r="V15" s="17">
        <v>4</v>
      </c>
      <c r="W15" s="18" t="str">
        <f>IF(ISBLANK(S15), "-", S15)</f>
        <v>-</v>
      </c>
      <c r="X15" s="65" t="str">
        <f>IF(X9="","",IF(X9="UP","DO",IF(X9="DO","UP","")))</f>
        <v>UP</v>
      </c>
      <c r="Y15" s="31"/>
    </row>
    <row r="16" spans="2:25" ht="12" customHeight="1" x14ac:dyDescent="0.25">
      <c r="B16" s="66"/>
      <c r="C16" s="67"/>
      <c r="D16" s="55"/>
      <c r="E16" s="52"/>
      <c r="F16" s="53"/>
      <c r="G16" s="68"/>
      <c r="H16" s="68"/>
      <c r="I16" s="68"/>
      <c r="J16" s="68"/>
      <c r="K16" s="68"/>
      <c r="L16" s="5"/>
      <c r="M16" s="5"/>
      <c r="N16" s="5"/>
      <c r="O16" s="5"/>
      <c r="P16" s="62" t="s">
        <v>51</v>
      </c>
      <c r="Q16" s="63">
        <v>3</v>
      </c>
      <c r="R16" s="64" t="s">
        <v>58</v>
      </c>
      <c r="S16" s="25"/>
      <c r="T16" s="16" t="str">
        <f>IF(ISBLANK(S16),"",VLOOKUP(S16,Inscripcion!$A$1:$E$199,2,FALSE))</f>
        <v/>
      </c>
      <c r="U16" s="11" t="str">
        <f>IF(ISBLANK(S16),"",VLOOKUP(S16,Inscripcion!$A$1:$E$199,3,FALSE))</f>
        <v/>
      </c>
      <c r="V16" s="17" t="e">
        <f>VLOOKUP(R16,Rifa!$A$1:$C$100,2,FALSE)</f>
        <v>#N/A</v>
      </c>
      <c r="W16" s="18" t="str">
        <f>IF(ISBLANK(S16), "-", S16)</f>
        <v>-</v>
      </c>
      <c r="X16" s="65" t="e">
        <f>IF(X10="","",IF(X10="UP","DO",IF(X10="DO","UP","")))</f>
        <v>#N/A</v>
      </c>
      <c r="Y16" s="31"/>
    </row>
    <row r="17" spans="2:25" ht="12" customHeight="1" x14ac:dyDescent="0.25">
      <c r="B17" s="55"/>
      <c r="C17" s="67"/>
      <c r="D17" s="55"/>
      <c r="E17" s="52"/>
      <c r="F17" s="53"/>
      <c r="G17" s="68"/>
      <c r="H17" s="68"/>
      <c r="I17" s="68"/>
      <c r="J17" s="68"/>
      <c r="K17" s="68"/>
      <c r="L17" s="5"/>
      <c r="M17" s="5"/>
      <c r="N17" s="5"/>
      <c r="O17" s="5"/>
      <c r="P17" s="69" t="s">
        <v>51</v>
      </c>
      <c r="Q17" s="70">
        <v>4</v>
      </c>
      <c r="R17" s="71" t="s">
        <v>59</v>
      </c>
      <c r="S17" s="41"/>
      <c r="T17" s="42" t="str">
        <f>IF(ISBLANK(S17),"",VLOOKUP(S17,Inscripcion!$A$1:$E$199,2,FALSE))</f>
        <v/>
      </c>
      <c r="U17" s="43" t="str">
        <f>IF(ISBLANK(S17),"",VLOOKUP(S17,Inscripcion!$A$1:$E$199,3,FALSE))</f>
        <v/>
      </c>
      <c r="V17" s="17" t="e">
        <f>VLOOKUP(R17,Rifa!$A$1:$C$100,2,FALSE)</f>
        <v>#N/A</v>
      </c>
      <c r="W17" s="18" t="str">
        <f>IF(ISBLANK(S17), "-", S17)</f>
        <v>-</v>
      </c>
      <c r="X17" s="72" t="e">
        <f>IF(X11="","",IF(X11="UP","DO",IF(X11="DO","UP","")))</f>
        <v>#N/A</v>
      </c>
      <c r="Y17" s="31"/>
    </row>
    <row r="18" spans="2:25" ht="12" customHeight="1" x14ac:dyDescent="0.25">
      <c r="B18" s="55"/>
      <c r="C18" s="67"/>
      <c r="D18" s="55"/>
      <c r="E18" s="52"/>
      <c r="F18" s="53"/>
      <c r="G18" s="68"/>
      <c r="H18" s="68"/>
      <c r="I18" s="68"/>
      <c r="J18" s="68"/>
      <c r="K18" s="68"/>
      <c r="L18" s="5"/>
      <c r="M18" s="73"/>
      <c r="N18" s="73"/>
      <c r="O18" s="73"/>
      <c r="P18" s="74"/>
      <c r="Q18" s="74"/>
      <c r="R18" s="74"/>
      <c r="S18" s="51"/>
      <c r="T18" s="52"/>
      <c r="U18" s="53"/>
      <c r="V18" s="54"/>
      <c r="W18" s="55"/>
      <c r="X18" s="50"/>
      <c r="Y18" s="31"/>
    </row>
    <row r="19" spans="2:25" ht="12" customHeight="1" x14ac:dyDescent="0.25">
      <c r="B19" s="50"/>
      <c r="C19" s="67"/>
      <c r="D19" s="55"/>
      <c r="E19" s="52"/>
      <c r="F19" s="53"/>
      <c r="G19" s="68"/>
      <c r="H19" s="68"/>
      <c r="I19" s="68"/>
      <c r="J19" s="68"/>
      <c r="K19" s="68"/>
      <c r="L19" s="5"/>
      <c r="M19" s="5"/>
      <c r="N19" s="5"/>
      <c r="O19" s="5"/>
      <c r="P19" s="74"/>
      <c r="Q19" s="74"/>
      <c r="R19" s="74"/>
      <c r="S19" s="51"/>
      <c r="T19" s="52"/>
      <c r="U19" s="53"/>
      <c r="V19" s="54"/>
      <c r="W19" s="55"/>
      <c r="X19" s="50"/>
      <c r="Y19" s="31"/>
    </row>
    <row r="20" spans="2:25" ht="12" customHeight="1" x14ac:dyDescent="0.25">
      <c r="B20" s="50"/>
      <c r="C20" s="67"/>
      <c r="D20" s="55"/>
      <c r="E20" s="52"/>
      <c r="F20" s="53"/>
      <c r="G20" s="68"/>
      <c r="H20" s="68"/>
      <c r="I20" s="68"/>
      <c r="J20" s="68"/>
      <c r="K20" s="68"/>
      <c r="L20" s="5"/>
      <c r="M20" s="5"/>
      <c r="N20" s="5"/>
      <c r="O20" s="5"/>
      <c r="P20" s="74"/>
      <c r="Q20" s="74"/>
      <c r="R20" s="74"/>
      <c r="S20" s="51"/>
      <c r="T20" s="52"/>
      <c r="U20" s="53"/>
      <c r="V20" s="55">
        <v>1</v>
      </c>
      <c r="W20" s="73" t="s">
        <v>60</v>
      </c>
      <c r="X20" s="50"/>
      <c r="Y20" s="5"/>
    </row>
    <row r="21" spans="2:25" ht="12" customHeight="1" x14ac:dyDescent="0.25">
      <c r="B21" s="55"/>
      <c r="C21" s="67"/>
      <c r="D21" s="55"/>
      <c r="E21" s="52"/>
      <c r="F21" s="53"/>
      <c r="G21" s="68"/>
      <c r="H21" s="68"/>
      <c r="I21" s="68"/>
      <c r="J21" s="68"/>
      <c r="K21" s="68"/>
      <c r="L21" s="5"/>
      <c r="M21" s="5"/>
      <c r="N21" s="5"/>
      <c r="O21" s="5"/>
      <c r="P21" s="74"/>
      <c r="Q21" s="74"/>
      <c r="R21" s="74"/>
      <c r="S21" s="51"/>
      <c r="T21" s="52"/>
      <c r="U21" s="53"/>
      <c r="V21" s="55">
        <v>2</v>
      </c>
      <c r="W21" s="73" t="s">
        <v>60</v>
      </c>
      <c r="X21" s="50"/>
      <c r="Y21" s="5"/>
    </row>
    <row r="22" spans="2:25" ht="12" customHeight="1" x14ac:dyDescent="0.25">
      <c r="B22" s="55"/>
      <c r="C22" s="67"/>
      <c r="D22" s="55"/>
      <c r="E22" s="52"/>
      <c r="F22" s="53"/>
      <c r="G22" s="68"/>
      <c r="H22" s="68"/>
      <c r="I22" s="68"/>
      <c r="J22" s="68"/>
      <c r="K22" s="68"/>
      <c r="L22" s="5"/>
      <c r="M22" s="5"/>
      <c r="N22" s="5"/>
      <c r="O22" s="5"/>
      <c r="V22" s="55">
        <v>3</v>
      </c>
      <c r="W22" s="73" t="s">
        <v>60</v>
      </c>
      <c r="Y22" s="5"/>
    </row>
    <row r="23" spans="2:25" ht="12" customHeight="1" x14ac:dyDescent="0.25">
      <c r="B23" s="50"/>
      <c r="C23" s="67"/>
      <c r="D23" s="55"/>
      <c r="E23" s="52"/>
      <c r="F23" s="53"/>
      <c r="G23" s="68"/>
      <c r="H23" s="68"/>
      <c r="I23" s="68"/>
      <c r="J23" s="68"/>
      <c r="K23" s="68"/>
      <c r="L23" s="5"/>
      <c r="M23" s="5"/>
      <c r="N23" s="5"/>
      <c r="O23" s="5"/>
      <c r="V23" s="55">
        <v>4</v>
      </c>
      <c r="W23" s="73" t="s">
        <v>60</v>
      </c>
      <c r="Y23" s="5"/>
    </row>
    <row r="24" spans="2:25" ht="12" customHeight="1" x14ac:dyDescent="0.25">
      <c r="B24" s="66"/>
      <c r="C24" s="67"/>
      <c r="D24" s="55"/>
      <c r="E24" s="52"/>
      <c r="F24" s="53"/>
      <c r="G24" s="68"/>
      <c r="H24" s="68"/>
      <c r="I24" s="68"/>
      <c r="J24" s="68"/>
      <c r="K24" s="68"/>
      <c r="L24" s="68"/>
      <c r="M24" s="68"/>
      <c r="N24" s="5"/>
      <c r="O24" s="5"/>
      <c r="V24" s="55">
        <v>5</v>
      </c>
      <c r="W24" s="73" t="s">
        <v>60</v>
      </c>
      <c r="Y24" s="5"/>
    </row>
    <row r="25" spans="2:25" ht="12" customHeight="1" x14ac:dyDescent="0.25">
      <c r="B25" s="55"/>
      <c r="C25" s="67"/>
      <c r="D25" s="55"/>
      <c r="E25" s="75"/>
      <c r="F25" s="76"/>
      <c r="G25" s="68"/>
      <c r="H25" s="68"/>
      <c r="I25" s="68"/>
      <c r="J25" s="68"/>
      <c r="K25" s="68"/>
      <c r="L25" s="68"/>
      <c r="M25" s="68"/>
      <c r="N25" s="5"/>
      <c r="O25" s="5"/>
      <c r="V25" s="55">
        <v>6</v>
      </c>
      <c r="W25" s="73" t="s">
        <v>60</v>
      </c>
      <c r="Y25" s="6"/>
    </row>
    <row r="26" spans="2:25" ht="12" customHeight="1" x14ac:dyDescent="0.25">
      <c r="B26" s="55"/>
      <c r="C26" s="67"/>
      <c r="D26" s="55"/>
      <c r="E26" s="52"/>
      <c r="F26" s="53"/>
      <c r="G26" s="68"/>
      <c r="H26" s="68"/>
      <c r="I26" s="68"/>
      <c r="J26" s="68"/>
      <c r="K26" s="68"/>
      <c r="L26" s="68"/>
      <c r="M26" s="68"/>
      <c r="N26" s="5"/>
      <c r="O26" s="5"/>
      <c r="V26" s="55">
        <v>7</v>
      </c>
      <c r="W26" s="73" t="s">
        <v>60</v>
      </c>
      <c r="Y26" s="6"/>
    </row>
    <row r="27" spans="2:25" ht="12" customHeight="1" x14ac:dyDescent="0.25">
      <c r="B27" s="55"/>
      <c r="C27" s="67"/>
      <c r="D27" s="55"/>
      <c r="E27" s="52"/>
      <c r="F27" s="53"/>
      <c r="G27" s="68"/>
      <c r="H27" s="68"/>
      <c r="I27" s="68"/>
      <c r="J27" s="68"/>
      <c r="K27" s="68"/>
      <c r="L27" s="68"/>
      <c r="M27" s="68"/>
      <c r="N27" s="5"/>
      <c r="O27" s="5"/>
      <c r="V27" s="55">
        <v>8</v>
      </c>
      <c r="W27" s="73" t="s">
        <v>60</v>
      </c>
      <c r="Y27" s="77"/>
    </row>
    <row r="28" spans="2:25" ht="12" customHeight="1" x14ac:dyDescent="0.25">
      <c r="B28" s="50"/>
      <c r="C28" s="67"/>
      <c r="D28" s="55"/>
      <c r="E28" s="52"/>
      <c r="F28" s="53"/>
      <c r="G28" s="68"/>
      <c r="H28" s="68"/>
      <c r="I28" s="68"/>
      <c r="J28" s="68"/>
      <c r="K28" s="68"/>
      <c r="L28" s="68"/>
      <c r="M28" s="68"/>
      <c r="N28" s="5"/>
      <c r="O28" s="5"/>
    </row>
    <row r="29" spans="2:25" ht="12" customHeight="1" x14ac:dyDescent="0.25">
      <c r="B29" s="55"/>
      <c r="C29" s="67"/>
      <c r="D29" s="55"/>
      <c r="E29" s="52"/>
      <c r="F29" s="53"/>
      <c r="G29" s="68"/>
      <c r="H29" s="68"/>
      <c r="I29" s="68"/>
      <c r="J29" s="68"/>
      <c r="K29" s="68"/>
      <c r="L29" s="68"/>
      <c r="M29" s="68"/>
      <c r="N29" s="5"/>
      <c r="O29" s="5"/>
    </row>
    <row r="30" spans="2:25" ht="12" customHeight="1" x14ac:dyDescent="0.25">
      <c r="B30" s="55"/>
      <c r="C30" s="67"/>
      <c r="D30" s="55"/>
      <c r="E30" s="78"/>
      <c r="F30" s="79"/>
      <c r="G30" s="68"/>
      <c r="H30" s="68"/>
      <c r="I30" s="68"/>
      <c r="J30" s="68"/>
      <c r="K30" s="68"/>
      <c r="L30" s="68"/>
      <c r="M30" s="68"/>
      <c r="N30" s="5"/>
      <c r="O30" s="5"/>
    </row>
    <row r="31" spans="2:25" ht="12" customHeight="1" x14ac:dyDescent="0.25">
      <c r="B31" s="50"/>
      <c r="C31" s="67"/>
      <c r="D31" s="55"/>
      <c r="E31" s="52"/>
      <c r="F31" s="53"/>
      <c r="G31" s="68"/>
      <c r="H31" s="68"/>
      <c r="I31" s="68"/>
      <c r="J31" s="68"/>
      <c r="K31" s="68"/>
      <c r="L31" s="68"/>
      <c r="M31" s="68"/>
      <c r="N31" s="5"/>
      <c r="O31" s="5"/>
    </row>
    <row r="32" spans="2:25" ht="12" customHeight="1" x14ac:dyDescent="0.25">
      <c r="B32" s="50"/>
      <c r="C32" s="67"/>
      <c r="D32" s="55"/>
      <c r="E32" s="52"/>
      <c r="F32" s="53"/>
      <c r="G32" s="68"/>
      <c r="H32" s="68"/>
      <c r="I32" s="68"/>
      <c r="J32" s="68"/>
      <c r="K32" s="68"/>
      <c r="L32" s="68"/>
      <c r="M32" s="68"/>
      <c r="N32" s="5"/>
      <c r="O32" s="5"/>
    </row>
    <row r="33" spans="2:25" ht="12" customHeight="1" x14ac:dyDescent="0.25">
      <c r="B33" s="55"/>
      <c r="C33" s="67"/>
      <c r="D33" s="55"/>
      <c r="E33" s="75"/>
      <c r="F33" s="76"/>
      <c r="G33" s="68"/>
      <c r="H33" s="68"/>
      <c r="I33" s="68"/>
      <c r="J33" s="68"/>
      <c r="K33" s="68"/>
      <c r="L33" s="68"/>
      <c r="M33" s="68"/>
      <c r="N33" s="5"/>
      <c r="O33" s="5"/>
      <c r="S33" s="5"/>
      <c r="X33" s="5"/>
    </row>
    <row r="34" spans="2:25" ht="12" customHeight="1" x14ac:dyDescent="0.25">
      <c r="B34" s="55"/>
      <c r="C34" s="67"/>
      <c r="D34" s="55"/>
      <c r="E34" s="52"/>
      <c r="F34" s="53"/>
      <c r="G34" s="68"/>
      <c r="H34" s="68"/>
      <c r="I34" s="68"/>
      <c r="J34" s="68"/>
      <c r="K34" s="68"/>
      <c r="L34" s="68"/>
      <c r="M34" s="68"/>
      <c r="N34" s="5"/>
      <c r="O34" s="5"/>
      <c r="S34" s="5"/>
      <c r="X34" s="5"/>
    </row>
    <row r="35" spans="2:25" ht="12" customHeight="1" x14ac:dyDescent="0.25">
      <c r="B35" s="50"/>
      <c r="C35" s="67"/>
      <c r="D35" s="55"/>
      <c r="E35" s="52"/>
      <c r="F35" s="53"/>
      <c r="G35" s="68"/>
      <c r="H35" s="68"/>
      <c r="I35" s="68"/>
      <c r="J35" s="68"/>
      <c r="K35" s="68"/>
      <c r="L35" s="68"/>
      <c r="M35" s="68"/>
      <c r="N35" s="5"/>
      <c r="O35" s="5"/>
      <c r="S35" s="5"/>
      <c r="X35" s="5"/>
    </row>
    <row r="36" spans="2:25" ht="12" customHeight="1" x14ac:dyDescent="0.25">
      <c r="B36" s="55"/>
      <c r="C36" s="67"/>
      <c r="D36" s="55"/>
      <c r="E36" s="52"/>
      <c r="F36" s="53"/>
      <c r="G36" s="68"/>
      <c r="H36" s="68"/>
      <c r="I36" s="68"/>
      <c r="J36" s="68"/>
      <c r="K36" s="68"/>
      <c r="L36" s="68"/>
      <c r="M36" s="68"/>
      <c r="N36" s="5"/>
      <c r="O36" s="5"/>
      <c r="S36" s="5"/>
      <c r="X36" s="5"/>
    </row>
    <row r="37" spans="2:25" ht="12" customHeight="1" x14ac:dyDescent="0.25">
      <c r="B37" s="55"/>
      <c r="C37" s="67"/>
      <c r="D37" s="55"/>
      <c r="E37" s="52"/>
      <c r="F37" s="53"/>
      <c r="G37" s="68"/>
      <c r="H37" s="68"/>
      <c r="I37" s="68"/>
      <c r="J37" s="68"/>
      <c r="K37" s="68"/>
      <c r="L37" s="68"/>
      <c r="M37" s="68"/>
      <c r="N37" s="5"/>
      <c r="O37" s="5"/>
      <c r="P37" s="6"/>
      <c r="Q37" s="6"/>
      <c r="R37" s="6"/>
      <c r="S37" s="6"/>
      <c r="T37" s="6"/>
      <c r="U37" s="80"/>
      <c r="V37" s="6"/>
      <c r="W37" s="6"/>
      <c r="X37" s="6"/>
    </row>
    <row r="38" spans="2:25" ht="12" customHeight="1" x14ac:dyDescent="0.25">
      <c r="B38" s="55"/>
      <c r="C38" s="67"/>
      <c r="D38" s="55"/>
      <c r="E38" s="78"/>
      <c r="F38" s="79"/>
      <c r="G38" s="68"/>
      <c r="H38" s="68"/>
      <c r="I38" s="68"/>
      <c r="J38" s="68"/>
      <c r="K38" s="68"/>
      <c r="L38" s="68"/>
      <c r="M38" s="68"/>
      <c r="N38" s="5"/>
      <c r="O38" s="5"/>
      <c r="P38" s="6"/>
      <c r="Q38" s="6"/>
      <c r="R38" s="6"/>
      <c r="S38" s="6"/>
      <c r="T38" s="6"/>
      <c r="U38" s="80"/>
      <c r="V38" s="6"/>
      <c r="W38" s="6"/>
      <c r="X38" s="6"/>
    </row>
    <row r="39" spans="2:25" ht="12" customHeight="1" x14ac:dyDescent="0.25">
      <c r="B39" s="50"/>
      <c r="C39" s="67"/>
      <c r="D39" s="55"/>
      <c r="E39" s="52"/>
      <c r="F39" s="53"/>
      <c r="G39" s="68"/>
      <c r="H39" s="68"/>
      <c r="I39" s="68"/>
      <c r="J39" s="68"/>
      <c r="K39" s="68"/>
      <c r="L39" s="68"/>
      <c r="M39" s="68"/>
      <c r="N39" s="6"/>
      <c r="O39" s="6"/>
      <c r="P39" s="6"/>
      <c r="Q39" s="6"/>
      <c r="R39" s="6"/>
      <c r="S39" s="6"/>
      <c r="T39" s="6"/>
      <c r="U39" s="80"/>
      <c r="V39" s="6"/>
      <c r="W39" s="6"/>
      <c r="X39" s="6"/>
    </row>
    <row r="40" spans="2:25" ht="12" customHeight="1" x14ac:dyDescent="0.25">
      <c r="B40" s="55"/>
      <c r="C40" s="55"/>
      <c r="D40" s="55"/>
      <c r="E40" s="55"/>
      <c r="F40" s="53"/>
      <c r="G40" s="55"/>
      <c r="H40" s="55"/>
      <c r="I40" s="55"/>
      <c r="J40" s="55"/>
      <c r="K40" s="55"/>
      <c r="L40" s="68"/>
      <c r="M40" s="68"/>
      <c r="N40" s="6"/>
      <c r="O40" s="6"/>
      <c r="P40" s="6"/>
      <c r="Q40" s="6"/>
      <c r="R40" s="6"/>
      <c r="S40" s="6"/>
      <c r="T40" s="6"/>
      <c r="U40" s="80"/>
      <c r="V40" s="6"/>
      <c r="W40" s="6"/>
      <c r="X40" s="6"/>
      <c r="Y40" s="81"/>
    </row>
    <row r="41" spans="2:25" ht="12" customHeight="1" x14ac:dyDescent="0.25">
      <c r="B41" s="55"/>
      <c r="C41" s="55"/>
      <c r="D41" s="55"/>
      <c r="E41" s="55"/>
      <c r="F41" s="53"/>
      <c r="G41" s="55"/>
      <c r="H41" s="55"/>
      <c r="I41" s="55"/>
      <c r="J41" s="55"/>
      <c r="K41" s="55"/>
      <c r="L41" s="5"/>
      <c r="M41" s="5"/>
      <c r="N41" s="6"/>
      <c r="O41" s="6"/>
      <c r="P41" s="6"/>
      <c r="Q41" s="6"/>
      <c r="R41" s="6"/>
      <c r="S41" s="6"/>
      <c r="T41" s="6"/>
      <c r="U41" s="80"/>
      <c r="V41" s="6"/>
      <c r="W41" s="6"/>
      <c r="X41" s="6"/>
      <c r="Y41" s="6"/>
    </row>
    <row r="42" spans="2:25" ht="12" customHeight="1" x14ac:dyDescent="0.25">
      <c r="B42" s="55"/>
      <c r="C42" s="55"/>
      <c r="D42" s="55"/>
      <c r="E42" s="55"/>
      <c r="F42" s="53"/>
      <c r="G42" s="55"/>
      <c r="H42" s="55"/>
      <c r="I42" s="55"/>
      <c r="J42" s="55"/>
      <c r="K42" s="55"/>
      <c r="L42" s="55"/>
      <c r="M42" s="55"/>
      <c r="N42" s="55"/>
      <c r="O42" s="55"/>
      <c r="P42" s="55"/>
      <c r="Q42" s="55"/>
      <c r="R42" s="55"/>
      <c r="S42" s="81"/>
      <c r="T42" s="6" t="s">
        <v>61</v>
      </c>
      <c r="U42" s="53" t="s">
        <v>61</v>
      </c>
      <c r="V42" s="55"/>
      <c r="W42" s="73"/>
      <c r="X42" s="81"/>
      <c r="Y42" s="6"/>
    </row>
    <row r="43" spans="2:25" ht="12" customHeight="1" x14ac:dyDescent="0.25">
      <c r="B43" s="55"/>
      <c r="C43" s="55"/>
      <c r="D43" s="55"/>
      <c r="E43" s="55"/>
      <c r="F43" s="53"/>
      <c r="G43" s="55"/>
      <c r="H43" s="55"/>
      <c r="I43" s="55"/>
      <c r="J43" s="55"/>
      <c r="K43" s="55"/>
      <c r="L43" s="55"/>
      <c r="M43" s="55"/>
      <c r="N43" s="55"/>
      <c r="O43" s="55"/>
      <c r="P43" s="55"/>
      <c r="Q43" s="55"/>
      <c r="R43" s="55"/>
      <c r="S43" s="81"/>
      <c r="T43" s="6"/>
      <c r="U43" s="53"/>
      <c r="V43" s="55"/>
      <c r="W43" s="73"/>
      <c r="X43" s="81"/>
      <c r="Y43" s="6"/>
    </row>
    <row r="44" spans="2:25" ht="12" customHeight="1" x14ac:dyDescent="0.25">
      <c r="B44" s="55"/>
      <c r="C44" s="55"/>
      <c r="D44" s="55"/>
      <c r="E44" s="55"/>
      <c r="F44" s="53"/>
      <c r="G44" s="55"/>
      <c r="H44" s="55"/>
      <c r="I44" s="55"/>
      <c r="J44" s="55"/>
      <c r="K44" s="55"/>
      <c r="L44" s="55"/>
      <c r="M44" s="55"/>
      <c r="N44" s="55"/>
      <c r="O44" s="55"/>
      <c r="P44" s="55"/>
      <c r="Q44" s="55"/>
      <c r="R44" s="55"/>
      <c r="S44" s="81"/>
      <c r="T44" s="6"/>
      <c r="U44" s="53"/>
      <c r="V44" s="55"/>
      <c r="W44" s="73"/>
      <c r="X44" s="81"/>
      <c r="Y44" s="6"/>
    </row>
    <row r="45" spans="2:25" ht="12" customHeight="1" x14ac:dyDescent="0.25">
      <c r="B45" s="55"/>
      <c r="C45" s="55"/>
      <c r="D45" s="55"/>
      <c r="E45" s="55"/>
      <c r="F45" s="53"/>
      <c r="G45" s="55"/>
      <c r="H45" s="55"/>
      <c r="I45" s="55"/>
      <c r="J45" s="55"/>
      <c r="K45" s="55"/>
      <c r="L45" s="55"/>
      <c r="M45" s="55"/>
      <c r="N45" s="55"/>
      <c r="O45" s="55"/>
      <c r="P45" s="55"/>
      <c r="Q45" s="55"/>
      <c r="R45" s="55"/>
      <c r="S45" s="81"/>
      <c r="T45" s="6"/>
      <c r="U45" s="53"/>
      <c r="V45" s="55"/>
      <c r="W45" s="73"/>
      <c r="X45" s="81"/>
      <c r="Y45" s="6"/>
    </row>
    <row r="46" spans="2:25" ht="12" customHeight="1" x14ac:dyDescent="0.25">
      <c r="B46" s="55"/>
      <c r="C46" s="55"/>
      <c r="D46" s="55"/>
      <c r="E46" s="55"/>
      <c r="F46" s="53"/>
      <c r="G46" s="55"/>
      <c r="H46" s="55"/>
      <c r="I46" s="55"/>
      <c r="J46" s="55"/>
      <c r="K46" s="55"/>
      <c r="L46" s="55"/>
      <c r="M46" s="55"/>
      <c r="N46" s="55"/>
      <c r="O46" s="55"/>
      <c r="P46" s="73"/>
      <c r="Q46" s="73"/>
      <c r="R46" s="73"/>
      <c r="S46" s="81"/>
      <c r="T46" s="6"/>
      <c r="V46" s="55"/>
      <c r="W46" s="73"/>
      <c r="X46" s="81"/>
      <c r="Y46" s="6"/>
    </row>
    <row r="47" spans="2:25" ht="12.75" customHeight="1" x14ac:dyDescent="0.25">
      <c r="P47" s="73"/>
      <c r="Q47" s="73"/>
      <c r="R47" s="73"/>
      <c r="S47" s="81"/>
      <c r="T47" s="6"/>
      <c r="V47" s="55"/>
      <c r="W47" s="73"/>
      <c r="X47" s="81"/>
      <c r="Y47" s="6"/>
    </row>
    <row r="48" spans="2:25" ht="12.75" customHeight="1" x14ac:dyDescent="0.25">
      <c r="P48" s="73"/>
      <c r="Q48" s="73"/>
      <c r="R48" s="73"/>
      <c r="S48" s="81"/>
      <c r="T48" s="6"/>
      <c r="V48" s="55"/>
      <c r="W48" s="73"/>
      <c r="X48" s="81"/>
      <c r="Y48" s="6"/>
    </row>
    <row r="49" spans="16:25" ht="12.75" customHeight="1" x14ac:dyDescent="0.25">
      <c r="P49" s="73"/>
      <c r="Q49" s="73"/>
      <c r="R49" s="73"/>
      <c r="S49" s="81"/>
      <c r="T49" s="6"/>
      <c r="V49" s="55"/>
      <c r="W49" s="73"/>
      <c r="X49" s="81"/>
      <c r="Y49" s="6"/>
    </row>
    <row r="50" spans="16:25" ht="12.75" customHeight="1" x14ac:dyDescent="0.25">
      <c r="P50" s="73"/>
      <c r="Q50" s="73"/>
      <c r="R50" s="73"/>
      <c r="S50" s="81"/>
      <c r="T50" s="6"/>
      <c r="V50" s="55"/>
      <c r="W50" s="73"/>
      <c r="X50" s="81"/>
      <c r="Y50" s="6"/>
    </row>
    <row r="51" spans="16:25" ht="12.75" customHeight="1" x14ac:dyDescent="0.25">
      <c r="P51" s="73"/>
      <c r="Q51" s="73"/>
      <c r="R51" s="73"/>
      <c r="S51" s="81"/>
      <c r="T51" s="6"/>
      <c r="V51" s="55"/>
      <c r="W51" s="73"/>
      <c r="X51" s="81"/>
      <c r="Y51" s="6"/>
    </row>
    <row r="52" spans="16:25" ht="12.75" customHeight="1" x14ac:dyDescent="0.25">
      <c r="P52" s="73"/>
      <c r="Q52" s="73"/>
      <c r="R52" s="73"/>
      <c r="S52" s="81"/>
      <c r="T52" s="6"/>
      <c r="V52" s="55"/>
      <c r="W52" s="73"/>
      <c r="X52" s="81"/>
      <c r="Y52" s="6"/>
    </row>
    <row r="53" spans="16:25" ht="12.75" customHeight="1" x14ac:dyDescent="0.25">
      <c r="P53" s="73"/>
      <c r="Q53" s="73"/>
      <c r="R53" s="73"/>
      <c r="S53" s="81"/>
      <c r="T53" s="6"/>
      <c r="V53" s="55"/>
      <c r="W53" s="73"/>
      <c r="X53" s="81"/>
      <c r="Y53" s="6"/>
    </row>
    <row r="54" spans="16:25" ht="12.75" customHeight="1" x14ac:dyDescent="0.25">
      <c r="P54" s="73"/>
      <c r="Q54" s="73"/>
      <c r="R54" s="73"/>
      <c r="S54" s="81"/>
      <c r="T54" s="6"/>
      <c r="V54" s="55"/>
      <c r="W54" s="73"/>
      <c r="X54" s="81"/>
      <c r="Y54" s="6"/>
    </row>
    <row r="55" spans="16:25" ht="12.75" customHeight="1" x14ac:dyDescent="0.25">
      <c r="P55" s="73"/>
      <c r="Q55" s="73"/>
      <c r="R55" s="73"/>
      <c r="S55" s="81"/>
      <c r="T55" s="6"/>
      <c r="V55" s="55"/>
      <c r="W55" s="73"/>
      <c r="X55" s="81"/>
      <c r="Y55" s="6"/>
    </row>
    <row r="56" spans="16:25" ht="12.75" customHeight="1" x14ac:dyDescent="0.25">
      <c r="P56" s="73"/>
      <c r="Q56" s="73"/>
      <c r="R56" s="73"/>
      <c r="S56" s="81"/>
      <c r="T56" s="6"/>
      <c r="V56" s="55"/>
      <c r="W56" s="73"/>
      <c r="X56" s="81"/>
      <c r="Y56" s="6"/>
    </row>
    <row r="57" spans="16:25" ht="12.75" customHeight="1" x14ac:dyDescent="0.25">
      <c r="P57" s="73"/>
      <c r="Q57" s="73"/>
      <c r="R57" s="73"/>
      <c r="S57" s="81"/>
      <c r="T57" s="6"/>
      <c r="V57" s="55"/>
      <c r="W57" s="73"/>
      <c r="X57" s="81"/>
      <c r="Y57" s="6"/>
    </row>
    <row r="58" spans="16:25" ht="12.75" customHeight="1" x14ac:dyDescent="0.25">
      <c r="P58" s="73"/>
      <c r="Q58" s="73"/>
      <c r="R58" s="73"/>
      <c r="S58" s="81"/>
      <c r="T58" s="6"/>
      <c r="V58" s="55"/>
      <c r="W58" s="73"/>
      <c r="X58" s="81"/>
      <c r="Y58" s="6"/>
    </row>
    <row r="59" spans="16:25" ht="12.75" customHeight="1" x14ac:dyDescent="0.25">
      <c r="P59" s="73"/>
      <c r="Q59" s="73"/>
      <c r="R59" s="73"/>
      <c r="S59" s="81"/>
      <c r="T59" s="6"/>
      <c r="V59" s="55"/>
      <c r="W59" s="73"/>
      <c r="X59" s="81"/>
      <c r="Y59" s="6"/>
    </row>
    <row r="60" spans="16:25" ht="12.75" customHeight="1" x14ac:dyDescent="0.25">
      <c r="P60" s="73"/>
      <c r="Q60" s="73"/>
      <c r="R60" s="73"/>
      <c r="S60" s="81"/>
      <c r="T60" s="6"/>
      <c r="V60" s="55"/>
      <c r="W60" s="73"/>
      <c r="X60" s="81"/>
      <c r="Y60" s="6"/>
    </row>
    <row r="61" spans="16:25" ht="12.75" customHeight="1" x14ac:dyDescent="0.25">
      <c r="P61" s="73"/>
      <c r="Q61" s="73"/>
      <c r="R61" s="73"/>
      <c r="S61" s="81"/>
      <c r="T61" s="6"/>
      <c r="V61" s="55"/>
      <c r="W61" s="73"/>
      <c r="X61" s="81"/>
      <c r="Y61" s="6"/>
    </row>
    <row r="62" spans="16:25" ht="12.75" customHeight="1" x14ac:dyDescent="0.25">
      <c r="P62" s="73"/>
      <c r="Q62" s="73"/>
      <c r="R62" s="73"/>
      <c r="S62" s="81"/>
      <c r="T62" s="6"/>
      <c r="V62" s="55"/>
      <c r="W62" s="73"/>
      <c r="X62" s="81"/>
      <c r="Y62" s="6"/>
    </row>
    <row r="63" spans="16:25" ht="12.75" customHeight="1" x14ac:dyDescent="0.25">
      <c r="P63" s="73"/>
      <c r="Q63" s="73"/>
      <c r="R63" s="73"/>
      <c r="S63" s="81"/>
      <c r="T63" s="6"/>
      <c r="V63" s="55"/>
      <c r="W63" s="73"/>
      <c r="X63" s="81"/>
      <c r="Y63" s="6"/>
    </row>
    <row r="64" spans="16:25" ht="12.75" customHeight="1" x14ac:dyDescent="0.25">
      <c r="P64" s="73"/>
      <c r="Q64" s="73"/>
      <c r="R64" s="73"/>
      <c r="S64" s="81"/>
      <c r="T64" s="6"/>
      <c r="V64" s="55"/>
      <c r="W64" s="73"/>
      <c r="X64" s="81"/>
      <c r="Y64" s="6"/>
    </row>
    <row r="65" spans="16:25" ht="12.75" customHeight="1" x14ac:dyDescent="0.25">
      <c r="P65" s="73"/>
      <c r="Q65" s="73"/>
      <c r="R65" s="73"/>
      <c r="S65" s="81"/>
      <c r="T65" s="6"/>
      <c r="V65" s="55"/>
      <c r="W65" s="73"/>
      <c r="X65" s="81"/>
      <c r="Y65" s="6"/>
    </row>
    <row r="66" spans="16:25" ht="12.75" customHeight="1" x14ac:dyDescent="0.25">
      <c r="V66" s="55"/>
      <c r="W66" s="73"/>
    </row>
    <row r="67" spans="16:25" ht="12.75" customHeight="1" x14ac:dyDescent="0.25">
      <c r="V67" s="55"/>
      <c r="W67" s="73"/>
    </row>
    <row r="68" spans="16:25" ht="12.75" customHeight="1" x14ac:dyDescent="0.25">
      <c r="V68" s="55"/>
      <c r="W68" s="73"/>
    </row>
    <row r="69" spans="16:25" ht="12.75" customHeight="1" x14ac:dyDescent="0.25">
      <c r="V69" s="55"/>
      <c r="W69" s="73"/>
    </row>
    <row r="70" spans="16:25" ht="12.75" customHeight="1" x14ac:dyDescent="0.25">
      <c r="V70" s="55"/>
      <c r="W70" s="73"/>
    </row>
    <row r="71" spans="16:25" ht="12.75" customHeight="1" x14ac:dyDescent="0.25">
      <c r="V71" s="55"/>
      <c r="W71" s="73"/>
    </row>
    <row r="72" spans="16:25" ht="12.75" customHeight="1" x14ac:dyDescent="0.25">
      <c r="V72" s="55"/>
      <c r="W72" s="73"/>
    </row>
    <row r="73" spans="16:25" ht="12.75" customHeight="1" x14ac:dyDescent="0.25">
      <c r="V73" s="55"/>
      <c r="W73" s="73"/>
    </row>
  </sheetData>
  <mergeCells count="3">
    <mergeCell ref="B5:X6"/>
    <mergeCell ref="S7:X7"/>
    <mergeCell ref="S13:X1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A42B6A-C3CE-49FF-AC96-2C2F3AF4D800}">
  <sheetPr>
    <pageSetUpPr fitToPage="1"/>
  </sheetPr>
  <dimension ref="A1:T20"/>
  <sheetViews>
    <sheetView view="pageBreakPreview" zoomScale="60" zoomScaleNormal="100" workbookViewId="0">
      <selection activeCell="J22" sqref="J22"/>
    </sheetView>
  </sheetViews>
  <sheetFormatPr baseColWidth="10" defaultRowHeight="15" x14ac:dyDescent="0.25"/>
  <cols>
    <col min="1" max="2" width="9.140625" style="82" bestFit="1" customWidth="1"/>
    <col min="3" max="4" width="18.7109375" style="82" bestFit="1" customWidth="1"/>
    <col min="5" max="8" width="17.28515625" style="82" bestFit="1" customWidth="1"/>
    <col min="9" max="9" width="14.42578125" style="82" bestFit="1" customWidth="1"/>
    <col min="10" max="13" width="17.28515625" style="82" bestFit="1" customWidth="1"/>
    <col min="14" max="16" width="14.7109375" style="82" bestFit="1" customWidth="1"/>
    <col min="17" max="18" width="11.5703125" style="82" bestFit="1" customWidth="1"/>
    <col min="19" max="20" width="12" style="82" bestFit="1" customWidth="1"/>
    <col min="21" max="16384" width="11.42578125" style="82"/>
  </cols>
  <sheetData>
    <row r="1" spans="1:20" ht="22.5" customHeight="1" x14ac:dyDescent="0.25">
      <c r="A1" s="85" t="s">
        <v>83</v>
      </c>
      <c r="B1" s="86" t="s">
        <v>84</v>
      </c>
      <c r="C1" s="87">
        <v>1</v>
      </c>
      <c r="D1" s="88">
        <v>2</v>
      </c>
      <c r="E1" s="88">
        <v>3</v>
      </c>
      <c r="F1" s="88">
        <v>4</v>
      </c>
      <c r="G1" s="88">
        <v>5</v>
      </c>
      <c r="H1" s="88">
        <v>6</v>
      </c>
      <c r="I1" s="88">
        <v>7</v>
      </c>
      <c r="J1" s="88">
        <v>8</v>
      </c>
      <c r="K1" s="88">
        <v>9</v>
      </c>
      <c r="L1" s="88">
        <v>10</v>
      </c>
      <c r="M1" s="88">
        <v>11</v>
      </c>
      <c r="N1" s="88">
        <v>12</v>
      </c>
      <c r="O1" s="88">
        <v>13</v>
      </c>
      <c r="P1" s="88">
        <v>14</v>
      </c>
      <c r="Q1" s="88">
        <v>15</v>
      </c>
      <c r="R1" s="88">
        <v>16</v>
      </c>
      <c r="S1" s="88">
        <v>17</v>
      </c>
      <c r="T1" s="89">
        <v>18</v>
      </c>
    </row>
    <row r="2" spans="1:20" ht="22.5" customHeight="1" x14ac:dyDescent="0.25">
      <c r="A2" s="90">
        <v>0.54166666666666663</v>
      </c>
      <c r="B2" s="91">
        <v>0.56944444444444442</v>
      </c>
      <c r="C2" s="151" t="s">
        <v>69</v>
      </c>
      <c r="D2" s="154" t="s">
        <v>70</v>
      </c>
      <c r="E2" s="148" t="s">
        <v>64</v>
      </c>
      <c r="F2" s="148" t="s">
        <v>65</v>
      </c>
      <c r="G2" s="160" t="s">
        <v>62</v>
      </c>
      <c r="H2" s="160" t="s">
        <v>63</v>
      </c>
      <c r="I2" s="147" t="s">
        <v>73</v>
      </c>
      <c r="J2" s="147" t="s">
        <v>74</v>
      </c>
      <c r="K2" s="157" t="s">
        <v>75</v>
      </c>
      <c r="L2" s="141" t="s">
        <v>79</v>
      </c>
      <c r="M2" s="144" t="s">
        <v>80</v>
      </c>
      <c r="N2" s="166" t="s">
        <v>96</v>
      </c>
      <c r="Q2" s="95"/>
      <c r="R2" s="95"/>
      <c r="S2" s="95"/>
      <c r="T2" s="96"/>
    </row>
    <row r="3" spans="1:20" ht="22.5" customHeight="1" x14ac:dyDescent="0.25">
      <c r="A3" s="90">
        <v>0.56944444444444442</v>
      </c>
      <c r="B3" s="91">
        <v>0.59722222222222221</v>
      </c>
      <c r="C3" s="152"/>
      <c r="D3" s="155"/>
      <c r="E3" s="149"/>
      <c r="F3" s="149"/>
      <c r="G3" s="160"/>
      <c r="H3" s="160"/>
      <c r="I3" s="147"/>
      <c r="J3" s="147"/>
      <c r="K3" s="158"/>
      <c r="L3" s="142"/>
      <c r="M3" s="145"/>
      <c r="N3" s="167"/>
      <c r="S3" s="95"/>
      <c r="T3" s="96"/>
    </row>
    <row r="4" spans="1:20" ht="22.5" customHeight="1" x14ac:dyDescent="0.25">
      <c r="A4" s="90">
        <v>0.59722222222222199</v>
      </c>
      <c r="B4" s="91">
        <v>0.625</v>
      </c>
      <c r="C4" s="152"/>
      <c r="D4" s="155"/>
      <c r="E4" s="149"/>
      <c r="F4" s="149"/>
      <c r="G4" s="160"/>
      <c r="H4" s="160"/>
      <c r="I4" s="147"/>
      <c r="J4" s="147"/>
      <c r="K4" s="158"/>
      <c r="L4" s="142"/>
      <c r="M4" s="145"/>
      <c r="N4" s="167"/>
      <c r="S4" s="95"/>
      <c r="T4" s="96"/>
    </row>
    <row r="5" spans="1:20" ht="22.5" customHeight="1" x14ac:dyDescent="0.25">
      <c r="A5" s="90">
        <v>0.625</v>
      </c>
      <c r="B5" s="91">
        <v>0.65277777777777801</v>
      </c>
      <c r="C5" s="152"/>
      <c r="D5" s="155"/>
      <c r="E5" s="149"/>
      <c r="F5" s="149"/>
      <c r="G5" s="162" t="s">
        <v>87</v>
      </c>
      <c r="H5" s="162" t="s">
        <v>88</v>
      </c>
      <c r="I5" s="163" t="s">
        <v>95</v>
      </c>
      <c r="J5" s="95"/>
      <c r="K5" s="158"/>
      <c r="L5" s="142"/>
      <c r="M5" s="145"/>
      <c r="N5" s="167"/>
      <c r="O5" s="95"/>
      <c r="P5" s="95"/>
      <c r="S5" s="95"/>
      <c r="T5" s="96"/>
    </row>
    <row r="6" spans="1:20" ht="22.5" customHeight="1" x14ac:dyDescent="0.25">
      <c r="A6" s="90">
        <v>0.65277777777777801</v>
      </c>
      <c r="B6" s="91">
        <v>0.68055555555555503</v>
      </c>
      <c r="C6" s="152"/>
      <c r="D6" s="155"/>
      <c r="E6" s="149"/>
      <c r="F6" s="149"/>
      <c r="G6" s="162"/>
      <c r="H6" s="162"/>
      <c r="I6" s="164"/>
      <c r="K6" s="158"/>
      <c r="L6" s="142"/>
      <c r="M6" s="145"/>
      <c r="N6" s="167"/>
      <c r="O6" s="95"/>
      <c r="P6" s="95"/>
      <c r="Q6" s="95"/>
      <c r="R6" s="95"/>
      <c r="S6" s="95"/>
      <c r="T6" s="96"/>
    </row>
    <row r="7" spans="1:20" ht="22.5" customHeight="1" x14ac:dyDescent="0.25">
      <c r="A7" s="90">
        <v>0.68055555555555602</v>
      </c>
      <c r="B7" s="91">
        <v>0.70833333333333304</v>
      </c>
      <c r="C7" s="153"/>
      <c r="D7" s="156"/>
      <c r="E7" s="150"/>
      <c r="F7" s="150"/>
      <c r="G7" s="162"/>
      <c r="H7" s="162"/>
      <c r="I7" s="165"/>
      <c r="J7" s="95"/>
      <c r="K7" s="159"/>
      <c r="L7" s="143"/>
      <c r="M7" s="146"/>
      <c r="N7" s="168"/>
      <c r="O7" s="95"/>
      <c r="P7" s="95"/>
      <c r="Q7" s="95"/>
      <c r="R7" s="95"/>
      <c r="S7" s="95"/>
      <c r="T7" s="96"/>
    </row>
    <row r="8" spans="1:20" ht="22.5" customHeight="1" x14ac:dyDescent="0.25">
      <c r="A8" s="90">
        <v>0.70833333333333404</v>
      </c>
      <c r="B8" s="91">
        <v>0.73611111111111105</v>
      </c>
      <c r="C8" s="104" t="s">
        <v>81</v>
      </c>
      <c r="D8" s="105" t="s">
        <v>81</v>
      </c>
      <c r="E8" s="92" t="s">
        <v>71</v>
      </c>
      <c r="F8" s="92" t="s">
        <v>71</v>
      </c>
      <c r="G8" s="161" t="s">
        <v>97</v>
      </c>
      <c r="H8" s="161" t="s">
        <v>97</v>
      </c>
      <c r="I8" s="93" t="s">
        <v>76</v>
      </c>
      <c r="J8" s="93" t="s">
        <v>76</v>
      </c>
      <c r="K8" s="94" t="s">
        <v>66</v>
      </c>
      <c r="L8" s="94" t="s">
        <v>66</v>
      </c>
      <c r="M8" s="94" t="s">
        <v>66</v>
      </c>
      <c r="N8" s="94" t="s">
        <v>66</v>
      </c>
      <c r="P8" s="95"/>
      <c r="Q8" s="95"/>
      <c r="R8" s="95"/>
      <c r="S8" s="95"/>
      <c r="T8" s="96"/>
    </row>
    <row r="9" spans="1:20" ht="22.5" customHeight="1" x14ac:dyDescent="0.25">
      <c r="A9" s="90">
        <v>0.73611111111111205</v>
      </c>
      <c r="B9" s="91">
        <v>0.76388888888888895</v>
      </c>
      <c r="C9" s="97" t="s">
        <v>72</v>
      </c>
      <c r="D9" s="105" t="s">
        <v>82</v>
      </c>
      <c r="E9" s="94" t="s">
        <v>67</v>
      </c>
      <c r="F9" s="94" t="s">
        <v>67</v>
      </c>
      <c r="G9" s="93" t="s">
        <v>77</v>
      </c>
      <c r="H9" s="93" t="s">
        <v>77</v>
      </c>
      <c r="I9" s="161" t="s">
        <v>89</v>
      </c>
      <c r="J9" s="161" t="s">
        <v>89</v>
      </c>
      <c r="N9" s="95"/>
      <c r="O9" s="95"/>
      <c r="P9" s="95"/>
      <c r="Q9" s="95"/>
      <c r="R9" s="95"/>
      <c r="S9" s="95"/>
      <c r="T9" s="96"/>
    </row>
    <row r="10" spans="1:20" ht="22.5" customHeight="1" thickBot="1" x14ac:dyDescent="0.3">
      <c r="A10" s="98">
        <v>0.76388888888888895</v>
      </c>
      <c r="B10" s="99">
        <v>0.79166666666666596</v>
      </c>
      <c r="C10" s="102" t="s">
        <v>68</v>
      </c>
      <c r="D10" s="103" t="s">
        <v>78</v>
      </c>
      <c r="E10" s="161" t="s">
        <v>90</v>
      </c>
      <c r="F10" s="100"/>
      <c r="G10" s="100"/>
      <c r="H10" s="100"/>
      <c r="I10" s="100"/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T10" s="101"/>
    </row>
    <row r="11" spans="1:20" x14ac:dyDescent="0.25">
      <c r="C11" s="83"/>
      <c r="D11" s="83"/>
      <c r="E11" s="83"/>
      <c r="F11" s="83"/>
      <c r="G11" s="84"/>
      <c r="H11" s="84"/>
      <c r="I11" s="84"/>
      <c r="J11" s="83"/>
      <c r="K11" s="83"/>
      <c r="L11" s="83"/>
      <c r="M11" s="84"/>
    </row>
    <row r="12" spans="1:20" x14ac:dyDescent="0.25">
      <c r="C12" s="83"/>
      <c r="D12" s="83"/>
      <c r="E12" s="83"/>
      <c r="F12" s="83"/>
      <c r="G12" s="84"/>
      <c r="H12" s="84"/>
      <c r="I12" s="84"/>
      <c r="J12" s="83"/>
      <c r="K12" s="83"/>
      <c r="L12" s="83"/>
      <c r="M12" s="84"/>
    </row>
    <row r="13" spans="1:20" x14ac:dyDescent="0.25">
      <c r="C13" s="83"/>
      <c r="D13" s="83"/>
      <c r="E13" s="84"/>
      <c r="F13" s="84"/>
      <c r="G13" s="84"/>
      <c r="H13" s="84"/>
      <c r="I13" s="84"/>
      <c r="J13" s="83"/>
      <c r="K13" s="83"/>
      <c r="L13" s="83"/>
      <c r="M13" s="84"/>
    </row>
    <row r="14" spans="1:20" x14ac:dyDescent="0.25">
      <c r="C14" s="83"/>
      <c r="F14" s="84"/>
      <c r="I14" s="84"/>
      <c r="J14" s="83"/>
      <c r="K14" s="83"/>
      <c r="L14" s="83"/>
      <c r="M14" s="84"/>
    </row>
    <row r="15" spans="1:20" x14ac:dyDescent="0.25">
      <c r="C15" s="84"/>
      <c r="F15" s="84"/>
      <c r="I15" s="84"/>
      <c r="J15" s="83"/>
      <c r="K15" s="83"/>
      <c r="L15" s="83"/>
      <c r="M15" s="84"/>
    </row>
    <row r="16" spans="1:20" x14ac:dyDescent="0.25">
      <c r="C16" s="84"/>
      <c r="F16" s="84"/>
      <c r="G16" s="84"/>
      <c r="H16" s="84"/>
      <c r="I16" s="84"/>
      <c r="J16" s="84"/>
      <c r="K16" s="84"/>
      <c r="L16" s="84"/>
      <c r="M16" s="84"/>
    </row>
    <row r="17" spans="3:13" x14ac:dyDescent="0.25">
      <c r="C17" s="84"/>
      <c r="F17" s="84"/>
      <c r="G17" s="84"/>
      <c r="H17" s="84"/>
      <c r="I17" s="84"/>
      <c r="J17" s="84"/>
      <c r="K17" s="84"/>
      <c r="L17" s="84"/>
      <c r="M17" s="84"/>
    </row>
    <row r="18" spans="3:13" x14ac:dyDescent="0.25">
      <c r="C18" s="84"/>
      <c r="F18" s="84"/>
      <c r="G18" s="84"/>
      <c r="H18" s="84"/>
      <c r="I18" s="84"/>
      <c r="J18" s="84"/>
      <c r="K18" s="84"/>
      <c r="L18" s="84"/>
      <c r="M18" s="84"/>
    </row>
    <row r="19" spans="3:13" x14ac:dyDescent="0.25">
      <c r="C19" s="84"/>
      <c r="F19" s="84"/>
      <c r="G19" s="84"/>
      <c r="H19" s="84"/>
      <c r="I19" s="84"/>
      <c r="J19" s="84"/>
      <c r="K19" s="84"/>
      <c r="L19" s="84"/>
      <c r="M19" s="84"/>
    </row>
    <row r="20" spans="3:13" x14ac:dyDescent="0.25">
      <c r="C20" s="84"/>
      <c r="D20" s="84"/>
      <c r="E20" s="84"/>
      <c r="F20" s="84"/>
      <c r="G20" s="84"/>
      <c r="H20" s="84"/>
      <c r="I20" s="84"/>
      <c r="J20" s="84"/>
      <c r="K20" s="84"/>
      <c r="L20" s="84"/>
      <c r="M20" s="84"/>
    </row>
  </sheetData>
  <mergeCells count="15">
    <mergeCell ref="G5:G7"/>
    <mergeCell ref="I5:I7"/>
    <mergeCell ref="H5:H7"/>
    <mergeCell ref="N2:N7"/>
    <mergeCell ref="C2:C7"/>
    <mergeCell ref="D2:D7"/>
    <mergeCell ref="K2:K7"/>
    <mergeCell ref="G2:G4"/>
    <mergeCell ref="H2:H4"/>
    <mergeCell ref="L2:L7"/>
    <mergeCell ref="M2:M7"/>
    <mergeCell ref="I2:I4"/>
    <mergeCell ref="J2:J4"/>
    <mergeCell ref="E2:E7"/>
    <mergeCell ref="F2:F7"/>
  </mergeCells>
  <phoneticPr fontId="99" type="noConversion"/>
  <pageMargins left="0.7" right="0.7" top="0.75" bottom="0.75" header="0.3" footer="0.3"/>
  <pageSetup paperSize="9" scale="4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Inscripcion</vt:lpstr>
      <vt:lpstr>Grupo 1 (A)</vt:lpstr>
      <vt:lpstr>Grupo 2 (B)</vt:lpstr>
      <vt:lpstr>Grupo 3 (C)</vt:lpstr>
      <vt:lpstr>Rifa</vt:lpstr>
      <vt:lpstr>Llave</vt:lpstr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Esteban</cp:lastModifiedBy>
  <cp:lastPrinted>2021-03-04T17:16:44Z</cp:lastPrinted>
  <dcterms:created xsi:type="dcterms:W3CDTF">2021-03-04T00:34:30Z</dcterms:created>
  <dcterms:modified xsi:type="dcterms:W3CDTF">2021-03-05T21:26:36Z</dcterms:modified>
</cp:coreProperties>
</file>