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78D47BD3-43DB-4372-B0E6-AAC041E324A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scripcion" sheetId="1" r:id="rId1"/>
    <sheet name="Grupo 1 (A)" sheetId="2" r:id="rId2"/>
    <sheet name="Grupo 2 (B)" sheetId="3" r:id="rId3"/>
    <sheet name="Rifa" sheetId="4" r:id="rId4"/>
    <sheet name="Llav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5" l="1"/>
  <c r="V17" i="5"/>
  <c r="U17" i="5"/>
  <c r="T17" i="5"/>
  <c r="W16" i="5"/>
  <c r="V16" i="5"/>
  <c r="U16" i="5"/>
  <c r="T16" i="5"/>
  <c r="W15" i="5"/>
  <c r="V15" i="5"/>
  <c r="U15" i="5"/>
  <c r="T15" i="5"/>
  <c r="W14" i="5"/>
  <c r="V14" i="5"/>
  <c r="U14" i="5"/>
  <c r="T14" i="5"/>
  <c r="W11" i="5"/>
  <c r="V11" i="5"/>
  <c r="X11" i="5" s="1"/>
  <c r="X17" i="5" s="1"/>
  <c r="U11" i="5"/>
  <c r="T11" i="5"/>
  <c r="W10" i="5"/>
  <c r="V10" i="5"/>
  <c r="X10" i="5" s="1"/>
  <c r="X16" i="5" s="1"/>
  <c r="U10" i="5"/>
  <c r="T10" i="5"/>
  <c r="W9" i="5"/>
  <c r="V9" i="5"/>
  <c r="X9" i="5" s="1"/>
  <c r="X15" i="5" s="1"/>
  <c r="U9" i="5"/>
  <c r="T9" i="5"/>
  <c r="D9" i="5"/>
  <c r="F9" i="5" s="1"/>
  <c r="W8" i="5"/>
  <c r="V8" i="5"/>
  <c r="D13" i="5" s="1"/>
  <c r="U8" i="5"/>
  <c r="T8" i="5"/>
  <c r="D8" i="5"/>
  <c r="F8" i="5" s="1"/>
  <c r="G15" i="3"/>
  <c r="F15" i="3"/>
  <c r="E15" i="3"/>
  <c r="D15" i="3"/>
  <c r="D20" i="3" s="1"/>
  <c r="D25" i="3" s="1"/>
  <c r="G14" i="3"/>
  <c r="F14" i="3"/>
  <c r="E14" i="3"/>
  <c r="D14" i="3"/>
  <c r="D19" i="3" s="1"/>
  <c r="D24" i="3" s="1"/>
  <c r="D29" i="3" s="1"/>
  <c r="G13" i="3"/>
  <c r="F13" i="3"/>
  <c r="E13" i="3"/>
  <c r="D13" i="3"/>
  <c r="D21" i="3" s="1"/>
  <c r="G12" i="3"/>
  <c r="F12" i="3"/>
  <c r="E12" i="3"/>
  <c r="D12" i="3"/>
  <c r="D26" i="3" s="1"/>
  <c r="G15" i="2"/>
  <c r="F15" i="2"/>
  <c r="E15" i="2"/>
  <c r="D15" i="2"/>
  <c r="D20" i="2" s="1"/>
  <c r="D25" i="2" s="1"/>
  <c r="G14" i="2"/>
  <c r="F14" i="2"/>
  <c r="E14" i="2"/>
  <c r="D14" i="2"/>
  <c r="D19" i="2" s="1"/>
  <c r="D24" i="2" s="1"/>
  <c r="D29" i="2" s="1"/>
  <c r="G13" i="2"/>
  <c r="F13" i="2"/>
  <c r="E13" i="2"/>
  <c r="D13" i="2"/>
  <c r="D21" i="2" s="1"/>
  <c r="G12" i="2"/>
  <c r="F12" i="2"/>
  <c r="E12" i="2"/>
  <c r="D12" i="2"/>
  <c r="D26" i="2" s="1"/>
  <c r="F13" i="5" l="1"/>
  <c r="E13" i="5"/>
  <c r="D18" i="3"/>
  <c r="D22" i="3"/>
  <c r="D10" i="5"/>
  <c r="D11" i="5"/>
  <c r="D12" i="5"/>
  <c r="D22" i="2"/>
  <c r="D23" i="3"/>
  <c r="E9" i="5"/>
  <c r="D18" i="2"/>
  <c r="D23" i="2"/>
  <c r="D27" i="2"/>
  <c r="D27" i="3"/>
  <c r="E8" i="5"/>
  <c r="D28" i="2"/>
  <c r="D28" i="3"/>
  <c r="D14" i="5"/>
  <c r="D15" i="5"/>
  <c r="X8" i="5"/>
  <c r="X14" i="5" s="1"/>
  <c r="F12" i="5" l="1"/>
  <c r="E12" i="5"/>
  <c r="F11" i="5"/>
  <c r="E11" i="5"/>
  <c r="E15" i="5"/>
  <c r="F15" i="5"/>
  <c r="E14" i="5"/>
  <c r="F14" i="5"/>
  <c r="F10" i="5"/>
  <c r="E10" i="5"/>
</calcChain>
</file>

<file path=xl/sharedStrings.xml><?xml version="1.0" encoding="utf-8"?>
<sst xmlns="http://schemas.openxmlformats.org/spreadsheetml/2006/main" count="112" uniqueCount="67">
  <si>
    <t>1er Ranking Veterano FEM 2021</t>
  </si>
  <si>
    <t>REPORTE DE INSCRIPCION PARA OPEN</t>
  </si>
  <si>
    <t>CARNE</t>
  </si>
  <si>
    <t>NOMBRE</t>
  </si>
  <si>
    <t>CLUB</t>
  </si>
  <si>
    <t>RANKING</t>
  </si>
  <si>
    <t>PUNTOS</t>
  </si>
  <si>
    <t>Karolina Chinchilla</t>
  </si>
  <si>
    <t>Aserrí</t>
  </si>
  <si>
    <t>Mercedes Valenzuela Brenes</t>
  </si>
  <si>
    <t>San Jose</t>
  </si>
  <si>
    <t>Sonia Hernandez Lo</t>
  </si>
  <si>
    <t>Puntarenas</t>
  </si>
  <si>
    <t>Raquel Ruth Villanueva Barbaran</t>
  </si>
  <si>
    <t>Santo Domingo</t>
  </si>
  <si>
    <t>Adriana Arroyo Diaz</t>
  </si>
  <si>
    <t>UNED</t>
  </si>
  <si>
    <t>Wendy Jimenez Ballestero</t>
  </si>
  <si>
    <t>Centro Civico</t>
  </si>
  <si>
    <t>Eglyn Arely Lopez Peralta</t>
  </si>
  <si>
    <t>Escazu</t>
  </si>
  <si>
    <t>NUEVO AFILIADO</t>
  </si>
  <si>
    <t>Katzy Oneal Coto</t>
  </si>
  <si>
    <t>Grecia</t>
  </si>
  <si>
    <t xml:space="preserve">Fecha: </t>
  </si>
  <si>
    <t>Categoría: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</si>
  <si>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</si>
  <si>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</si>
  <si>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</si>
  <si>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</si>
  <si>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</si>
  <si>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</si>
  <si>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</si>
  <si>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</si>
  <si>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</si>
  <si>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Nº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</si>
  <si>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</si>
  <si>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</si>
  <si>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</si>
  <si>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</si>
  <si>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</si>
  <si>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</si>
  <si>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</si>
  <si>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</si>
  <si>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OPEN</t>
  </si>
  <si>
    <t>1 (A)</t>
  </si>
  <si>
    <t>2 (B)</t>
  </si>
  <si>
    <t>Pegue el resultado de la rifa abajo</t>
  </si>
  <si>
    <t>Posicion en la llave</t>
  </si>
  <si>
    <t>1A</t>
  </si>
  <si>
    <t>2B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</si>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</sst>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14" fontId="4" fillId="2" borderId="1" xfId="0" applyNumberFormat="1" applyFont="1" applyFill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/>
    </xf>
    <xf numFmtId="0" fontId="16" fillId="2" borderId="4" xfId="0" applyNumberFormat="1" applyFont="1" applyFill="1" applyBorder="1"/>
    <xf numFmtId="0" fontId="17" fillId="2" borderId="2" xfId="0" applyNumberFormat="1" applyFont="1" applyFill="1" applyBorder="1"/>
    <xf numFmtId="0" fontId="18" fillId="2" borderId="2" xfId="0" applyNumberFormat="1" applyFont="1" applyFill="1" applyBorder="1"/>
    <xf numFmtId="0" fontId="19" fillId="2" borderId="3" xfId="0" applyNumberFormat="1" applyFont="1" applyFill="1" applyBorder="1"/>
    <xf numFmtId="0" fontId="20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/>
    <xf numFmtId="0" fontId="22" fillId="2" borderId="6" xfId="0" applyNumberFormat="1" applyFont="1" applyFill="1" applyBorder="1"/>
    <xf numFmtId="0" fontId="23" fillId="2" borderId="2" xfId="0" applyNumberFormat="1" applyFont="1" applyFill="1" applyBorder="1"/>
    <xf numFmtId="14" fontId="24" fillId="0" borderId="0" xfId="0" applyNumberFormat="1" applyFont="1"/>
    <xf numFmtId="0" fontId="25" fillId="2" borderId="1" xfId="0" applyNumberFormat="1" applyFont="1" applyFill="1" applyBorder="1"/>
    <xf numFmtId="0" fontId="26" fillId="2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2" xfId="0" applyNumberFormat="1" applyFont="1" applyFill="1" applyBorder="1"/>
    <xf numFmtId="0" fontId="34" fillId="2" borderId="2" xfId="0" applyNumberFormat="1" applyFont="1" applyFill="1" applyBorder="1" applyAlignment="1" applyProtection="1">
      <alignment vertical="center"/>
    </xf>
    <xf numFmtId="0" fontId="35" fillId="2" borderId="2" xfId="0" applyNumberFormat="1" applyFont="1" applyFill="1" applyBorder="1" applyAlignment="1" applyProtection="1">
      <alignment vertical="center"/>
    </xf>
    <xf numFmtId="0" fontId="36" fillId="2" borderId="2" xfId="0" applyNumberFormat="1" applyFont="1" applyFill="1" applyBorder="1" applyAlignment="1">
      <alignment horizontal="center"/>
    </xf>
    <xf numFmtId="0" fontId="37" fillId="2" borderId="2" xfId="0" applyNumberFormat="1" applyFont="1" applyFill="1" applyBorder="1" applyAlignment="1">
      <alignment horizontal="center"/>
    </xf>
    <xf numFmtId="0" fontId="38" fillId="2" borderId="3" xfId="0" applyNumberFormat="1" applyFont="1" applyFill="1" applyBorder="1" applyAlignment="1">
      <alignment horizontal="center"/>
    </xf>
    <xf numFmtId="0" fontId="39" fillId="2" borderId="3" xfId="0" applyNumberFormat="1" applyFont="1" applyFill="1" applyBorder="1" applyAlignment="1">
      <alignment horizontal="center"/>
    </xf>
    <xf numFmtId="0" fontId="40" fillId="2" borderId="4" xfId="0" applyNumberFormat="1" applyFont="1" applyFill="1" applyBorder="1"/>
    <xf numFmtId="0" fontId="41" fillId="2" borderId="2" xfId="0" applyNumberFormat="1" applyFont="1" applyFill="1" applyBorder="1"/>
    <xf numFmtId="0" fontId="42" fillId="2" borderId="2" xfId="0" applyNumberFormat="1" applyFont="1" applyFill="1" applyBorder="1"/>
    <xf numFmtId="0" fontId="43" fillId="2" borderId="3" xfId="0" applyNumberFormat="1" applyFont="1" applyFill="1" applyBorder="1"/>
    <xf numFmtId="0" fontId="44" fillId="2" borderId="5" xfId="0" applyNumberFormat="1" applyFont="1" applyFill="1" applyBorder="1" applyAlignment="1">
      <alignment horizontal="center"/>
    </xf>
    <xf numFmtId="0" fontId="45" fillId="2" borderId="5" xfId="0" applyNumberFormat="1" applyFont="1" applyFill="1" applyBorder="1"/>
    <xf numFmtId="0" fontId="46" fillId="2" borderId="6" xfId="0" applyNumberFormat="1" applyFont="1" applyFill="1" applyBorder="1"/>
    <xf numFmtId="0" fontId="47" fillId="2" borderId="2" xfId="0" applyNumberFormat="1" applyFont="1" applyFill="1" applyBorder="1"/>
    <xf numFmtId="14" fontId="48" fillId="0" borderId="0" xfId="0" applyNumberFormat="1" applyFont="1"/>
    <xf numFmtId="0" fontId="49" fillId="2" borderId="1" xfId="0" applyNumberFormat="1" applyFont="1" applyFill="1" applyBorder="1"/>
    <xf numFmtId="0" fontId="50" fillId="2" borderId="1" xfId="0" applyNumberFormat="1" applyFont="1" applyFill="1" applyBorder="1"/>
    <xf numFmtId="0" fontId="51" fillId="2" borderId="1" xfId="0" applyNumberFormat="1" applyFont="1" applyFill="1" applyBorder="1" applyAlignment="1" applyProtection="1">
      <alignment vertical="center"/>
    </xf>
    <xf numFmtId="0" fontId="52" fillId="3" borderId="1" xfId="0" applyNumberFormat="1" applyFont="1" applyFill="1" applyBorder="1" applyAlignment="1" applyProtection="1">
      <alignment horizontal="center" vertical="center"/>
    </xf>
    <xf numFmtId="0" fontId="62" fillId="5" borderId="15" xfId="0" applyNumberFormat="1" applyFont="1" applyFill="1" applyBorder="1" applyAlignment="1" applyProtection="1">
      <alignment horizontal="center" vertical="center"/>
    </xf>
    <xf numFmtId="0" fontId="63" fillId="2" borderId="2" xfId="0" applyNumberFormat="1" applyFont="1" applyFill="1" applyBorder="1" applyAlignment="1" applyProtection="1">
      <alignment horizontal="center" vertical="center"/>
    </xf>
    <xf numFmtId="0" fontId="64" fillId="6" borderId="8" xfId="0" applyNumberFormat="1" applyFont="1" applyFill="1" applyBorder="1" applyAlignment="1" applyProtection="1">
      <alignment horizontal="center" vertical="center"/>
    </xf>
    <xf numFmtId="0" fontId="65" fillId="7" borderId="16" xfId="0" applyNumberFormat="1" applyFont="1" applyFill="1" applyBorder="1" applyAlignment="1" applyProtection="1">
      <alignment vertical="center"/>
    </xf>
    <xf numFmtId="0" fontId="66" fillId="2" borderId="17" xfId="0" applyNumberFormat="1" applyFont="1" applyFill="1" applyBorder="1" applyAlignment="1" applyProtection="1">
      <alignment horizontal="left" vertical="center"/>
    </xf>
    <xf numFmtId="0" fontId="67" fillId="3" borderId="18" xfId="0" applyNumberFormat="1" applyFont="1" applyFill="1" applyBorder="1" applyAlignment="1" applyProtection="1">
      <alignment vertical="center"/>
    </xf>
    <xf numFmtId="0" fontId="68" fillId="5" borderId="19" xfId="0" applyNumberFormat="1" applyFont="1" applyFill="1" applyBorder="1" applyAlignment="1" applyProtection="1">
      <alignment horizontal="center" vertical="center"/>
    </xf>
    <xf numFmtId="0" fontId="69" fillId="5" borderId="16" xfId="0" applyNumberFormat="1" applyFont="1" applyFill="1" applyBorder="1" applyAlignment="1" applyProtection="1">
      <alignment horizontal="center" vertical="center"/>
    </xf>
    <xf numFmtId="0" fontId="70" fillId="2" borderId="16" xfId="0" applyNumberFormat="1" applyFont="1" applyFill="1" applyBorder="1" applyAlignment="1" applyProtection="1">
      <alignment horizontal="right" vertical="center"/>
      <protection locked="0"/>
    </xf>
    <xf numFmtId="0" fontId="71" fillId="2" borderId="16" xfId="0" applyNumberFormat="1" applyFont="1" applyFill="1" applyBorder="1" applyAlignment="1" applyProtection="1">
      <alignment vertical="center"/>
    </xf>
    <xf numFmtId="0" fontId="72" fillId="8" borderId="16" xfId="0" applyNumberFormat="1" applyFont="1" applyFill="1" applyBorder="1" applyAlignment="1" applyProtection="1">
      <alignment horizontal="center" vertical="center"/>
      <protection locked="0"/>
    </xf>
    <xf numFmtId="0" fontId="73" fillId="2" borderId="16" xfId="0" applyNumberFormat="1" applyFont="1" applyFill="1" applyBorder="1" applyAlignment="1" applyProtection="1">
      <alignment horizontal="center" vertical="center"/>
    </xf>
    <xf numFmtId="0" fontId="74" fillId="2" borderId="15" xfId="0" applyNumberFormat="1" applyFont="1" applyFill="1" applyBorder="1" applyAlignment="1" applyProtection="1">
      <alignment horizontal="center" vertical="center"/>
    </xf>
    <xf numFmtId="0" fontId="75" fillId="2" borderId="2" xfId="0" applyNumberFormat="1" applyFont="1" applyFill="1" applyBorder="1" applyAlignment="1" applyProtection="1">
      <alignment horizontal="center" vertical="center"/>
    </xf>
    <xf numFmtId="0" fontId="76" fillId="3" borderId="3" xfId="0" applyNumberFormat="1" applyFont="1" applyFill="1" applyBorder="1" applyAlignment="1" applyProtection="1">
      <alignment vertical="center"/>
    </xf>
    <xf numFmtId="0" fontId="77" fillId="5" borderId="20" xfId="0" applyNumberFormat="1" applyFont="1" applyFill="1" applyBorder="1" applyAlignment="1" applyProtection="1">
      <alignment horizontal="center" vertical="center"/>
    </xf>
    <xf numFmtId="0" fontId="78" fillId="5" borderId="21" xfId="0" applyNumberFormat="1" applyFont="1" applyFill="1" applyBorder="1" applyAlignment="1" applyProtection="1">
      <alignment horizontal="center" vertical="center"/>
    </xf>
    <xf numFmtId="0" fontId="79" fillId="5" borderId="17" xfId="0" applyNumberFormat="1" applyFont="1" applyFill="1" applyBorder="1" applyAlignment="1" applyProtection="1">
      <alignment horizontal="center" vertical="center"/>
    </xf>
    <xf numFmtId="0" fontId="80" fillId="2" borderId="17" xfId="0" applyNumberFormat="1" applyFont="1" applyFill="1" applyBorder="1" applyAlignment="1" applyProtection="1">
      <alignment horizontal="right" vertical="center"/>
      <protection locked="0"/>
    </xf>
    <xf numFmtId="0" fontId="81" fillId="3" borderId="5" xfId="0" applyNumberFormat="1" applyFont="1" applyFill="1" applyBorder="1" applyAlignment="1" applyProtection="1">
      <alignment vertical="center"/>
    </xf>
    <xf numFmtId="0" fontId="82" fillId="3" borderId="9" xfId="0" applyNumberFormat="1" applyFont="1" applyFill="1" applyBorder="1" applyAlignment="1" applyProtection="1">
      <alignment vertical="center"/>
    </xf>
    <xf numFmtId="0" fontId="83" fillId="9" borderId="20" xfId="0" applyNumberFormat="1" applyFont="1" applyFill="1" applyBorder="1" applyAlignment="1" applyProtection="1">
      <alignment horizontal="center" vertical="center"/>
    </xf>
    <xf numFmtId="0" fontId="84" fillId="9" borderId="21" xfId="0" applyNumberFormat="1" applyFont="1" applyFill="1" applyBorder="1" applyAlignment="1" applyProtection="1">
      <alignment horizontal="center" vertical="center"/>
    </xf>
    <xf numFmtId="0" fontId="85" fillId="9" borderId="17" xfId="0" applyNumberFormat="1" applyFont="1" applyFill="1" applyBorder="1" applyAlignment="1" applyProtection="1">
      <alignment horizontal="center" vertical="center"/>
    </xf>
    <xf numFmtId="0" fontId="86" fillId="3" borderId="1" xfId="0" applyNumberFormat="1" applyFont="1" applyFill="1" applyBorder="1" applyAlignment="1" applyProtection="1">
      <alignment horizontal="center" vertical="center"/>
      <protection locked="0"/>
    </xf>
    <xf numFmtId="0" fontId="87" fillId="9" borderId="22" xfId="0" applyNumberFormat="1" applyFont="1" applyFill="1" applyBorder="1" applyAlignment="1" applyProtection="1">
      <alignment horizontal="center" vertical="center"/>
    </xf>
    <xf numFmtId="0" fontId="88" fillId="2" borderId="23" xfId="0" applyNumberFormat="1" applyFont="1" applyFill="1" applyBorder="1" applyAlignment="1" applyProtection="1">
      <alignment horizontal="center" vertical="center"/>
    </xf>
    <xf numFmtId="0" fontId="89" fillId="6" borderId="24" xfId="0" applyNumberFormat="1" applyFont="1" applyFill="1" applyBorder="1" applyAlignment="1" applyProtection="1">
      <alignment horizontal="center" vertical="center"/>
    </xf>
    <xf numFmtId="0" fontId="90" fillId="2" borderId="24" xfId="0" applyNumberFormat="1" applyFont="1" applyFill="1" applyBorder="1" applyAlignment="1" applyProtection="1">
      <alignment vertical="center"/>
    </xf>
    <xf numFmtId="0" fontId="91" fillId="2" borderId="25" xfId="0" applyNumberFormat="1" applyFont="1" applyFill="1" applyBorder="1" applyAlignment="1" applyProtection="1">
      <alignment horizontal="left" vertical="center"/>
    </xf>
    <xf numFmtId="0" fontId="92" fillId="3" borderId="26" xfId="0" applyNumberFormat="1" applyFont="1" applyFill="1" applyBorder="1" applyAlignment="1" applyProtection="1">
      <alignment vertical="center"/>
    </xf>
    <xf numFmtId="0" fontId="93" fillId="9" borderId="27" xfId="0" applyNumberFormat="1" applyFont="1" applyFill="1" applyBorder="1" applyAlignment="1" applyProtection="1">
      <alignment horizontal="center" vertical="center"/>
    </xf>
    <xf numFmtId="0" fontId="94" fillId="9" borderId="28" xfId="0" applyNumberFormat="1" applyFont="1" applyFill="1" applyBorder="1" applyAlignment="1" applyProtection="1">
      <alignment horizontal="center" vertical="center"/>
    </xf>
    <xf numFmtId="0" fontId="95" fillId="9" borderId="29" xfId="0" applyNumberFormat="1" applyFont="1" applyFill="1" applyBorder="1" applyAlignment="1" applyProtection="1">
      <alignment horizontal="center" vertical="center"/>
    </xf>
    <xf numFmtId="0" fontId="96" fillId="2" borderId="29" xfId="0" applyNumberFormat="1" applyFont="1" applyFill="1" applyBorder="1" applyAlignment="1" applyProtection="1">
      <alignment horizontal="right" vertical="center"/>
      <protection locked="0"/>
    </xf>
    <xf numFmtId="0" fontId="97" fillId="2" borderId="8" xfId="0" applyNumberFormat="1" applyFont="1" applyFill="1" applyBorder="1" applyAlignment="1" applyProtection="1">
      <alignment vertical="center"/>
    </xf>
    <xf numFmtId="0" fontId="98" fillId="2" borderId="29" xfId="0" applyNumberFormat="1" applyFont="1" applyFill="1" applyBorder="1" applyAlignment="1" applyProtection="1">
      <alignment horizontal="left" vertical="center"/>
    </xf>
    <xf numFmtId="0" fontId="99" fillId="9" borderId="30" xfId="0" applyNumberFormat="1" applyFont="1" applyFill="1" applyBorder="1" applyAlignment="1" applyProtection="1">
      <alignment horizontal="center" vertical="center"/>
    </xf>
    <xf numFmtId="0" fontId="100" fillId="2" borderId="5" xfId="0" applyNumberFormat="1" applyFont="1" applyFill="1" applyBorder="1" applyAlignment="1" applyProtection="1">
      <alignment horizontal="center" vertical="center"/>
    </xf>
    <xf numFmtId="0" fontId="101" fillId="6" borderId="18" xfId="0" applyNumberFormat="1" applyFont="1" applyFill="1" applyBorder="1" applyAlignment="1" applyProtection="1">
      <alignment horizontal="center" vertical="center"/>
    </xf>
    <xf numFmtId="0" fontId="102" fillId="7" borderId="31" xfId="0" applyNumberFormat="1" applyFont="1" applyFill="1" applyBorder="1" applyAlignment="1" applyProtection="1">
      <alignment vertical="center"/>
    </xf>
    <xf numFmtId="0" fontId="103" fillId="2" borderId="31" xfId="0" applyNumberFormat="1" applyFont="1" applyFill="1" applyBorder="1" applyAlignment="1" applyProtection="1">
      <alignment horizontal="left" vertical="center"/>
    </xf>
    <xf numFmtId="0" fontId="104" fillId="3" borderId="8" xfId="0" applyNumberFormat="1" applyFont="1" applyFill="1" applyBorder="1" applyAlignment="1" applyProtection="1">
      <alignment vertical="center"/>
    </xf>
    <xf numFmtId="0" fontId="105" fillId="2" borderId="18" xfId="0" applyNumberFormat="1" applyFont="1" applyFill="1" applyBorder="1" applyAlignment="1" applyProtection="1">
      <alignment horizontal="center" vertical="center"/>
    </xf>
    <xf numFmtId="0" fontId="106" fillId="2" borderId="18" xfId="0" applyNumberFormat="1" applyFont="1" applyFill="1" applyBorder="1" applyAlignment="1" applyProtection="1">
      <alignment horizontal="right" vertical="center"/>
      <protection locked="0"/>
    </xf>
    <xf numFmtId="0" fontId="107" fillId="2" borderId="18" xfId="0" applyNumberFormat="1" applyFont="1" applyFill="1" applyBorder="1" applyAlignment="1" applyProtection="1">
      <alignment vertical="center"/>
    </xf>
    <xf numFmtId="0" fontId="108" fillId="2" borderId="18" xfId="0" applyNumberFormat="1" applyFont="1" applyFill="1" applyBorder="1" applyAlignment="1" applyProtection="1">
      <alignment horizontal="left" vertical="center"/>
    </xf>
    <xf numFmtId="0" fontId="109" fillId="2" borderId="18" xfId="0" applyNumberFormat="1" applyFont="1" applyFill="1" applyBorder="1" applyAlignment="1" applyProtection="1">
      <alignment horizontal="center" vertical="center"/>
      <protection locked="0"/>
    </xf>
    <xf numFmtId="0" fontId="110" fillId="2" borderId="18" xfId="0" applyNumberFormat="1" applyFont="1" applyFill="1" applyBorder="1" applyAlignment="1" applyProtection="1">
      <alignment horizontal="center" vertical="center"/>
    </xf>
    <xf numFmtId="0" fontId="111" fillId="3" borderId="12" xfId="0" applyNumberFormat="1" applyFont="1" applyFill="1" applyBorder="1" applyAlignment="1" applyProtection="1">
      <alignment vertical="center"/>
    </xf>
    <xf numFmtId="0" fontId="112" fillId="2" borderId="18" xfId="0" applyNumberFormat="1" applyFont="1" applyFill="1" applyBorder="1" applyAlignment="1" applyProtection="1">
      <alignment horizontal="center" vertical="center"/>
    </xf>
    <xf numFmtId="0" fontId="113" fillId="4" borderId="19" xfId="0" applyNumberFormat="1" applyFont="1" applyFill="1" applyBorder="1" applyAlignment="1" applyProtection="1">
      <alignment horizontal="center" vertical="center"/>
    </xf>
    <xf numFmtId="0" fontId="114" fillId="4" borderId="15" xfId="0" applyNumberFormat="1" applyFont="1" applyFill="1" applyBorder="1" applyAlignment="1" applyProtection="1">
      <alignment horizontal="center" vertical="center"/>
    </xf>
    <xf numFmtId="0" fontId="115" fillId="4" borderId="16" xfId="0" applyNumberFormat="1" applyFont="1" applyFill="1" applyBorder="1" applyAlignment="1" applyProtection="1">
      <alignment horizontal="center" vertical="center"/>
    </xf>
    <xf numFmtId="0" fontId="116" fillId="2" borderId="3" xfId="0" applyNumberFormat="1" applyFont="1" applyFill="1" applyBorder="1" applyAlignment="1" applyProtection="1">
      <alignment horizontal="center" vertical="center"/>
    </xf>
    <xf numFmtId="0" fontId="117" fillId="4" borderId="20" xfId="0" applyNumberFormat="1" applyFont="1" applyFill="1" applyBorder="1" applyAlignment="1" applyProtection="1">
      <alignment horizontal="center" vertical="center"/>
    </xf>
    <xf numFmtId="0" fontId="118" fillId="4" borderId="21" xfId="0" applyNumberFormat="1" applyFont="1" applyFill="1" applyBorder="1" applyAlignment="1" applyProtection="1">
      <alignment horizontal="center" vertical="center"/>
    </xf>
    <xf numFmtId="0" fontId="119" fillId="4" borderId="17" xfId="0" applyNumberFormat="1" applyFont="1" applyFill="1" applyBorder="1" applyAlignment="1" applyProtection="1">
      <alignment horizontal="center" vertical="center"/>
    </xf>
    <xf numFmtId="0" fontId="120" fillId="2" borderId="21" xfId="0" applyNumberFormat="1" applyFont="1" applyFill="1" applyBorder="1" applyAlignment="1" applyProtection="1">
      <alignment horizontal="center" vertical="center"/>
    </xf>
    <xf numFmtId="0" fontId="121" fillId="2" borderId="18" xfId="0" applyNumberFormat="1" applyFont="1" applyFill="1" applyBorder="1" applyAlignment="1" applyProtection="1">
      <alignment horizontal="center" vertical="center"/>
    </xf>
    <xf numFmtId="0" fontId="122" fillId="2" borderId="18" xfId="0" applyNumberFormat="1" applyFont="1" applyFill="1" applyBorder="1" applyAlignment="1" applyProtection="1">
      <alignment horizontal="center" vertical="center"/>
    </xf>
    <xf numFmtId="0" fontId="123" fillId="2" borderId="18" xfId="0" applyNumberFormat="1" applyFont="1" applyFill="1" applyBorder="1" applyAlignment="1" applyProtection="1">
      <alignment vertical="center"/>
    </xf>
    <xf numFmtId="0" fontId="124" fillId="4" borderId="27" xfId="0" applyNumberFormat="1" applyFont="1" applyFill="1" applyBorder="1" applyAlignment="1" applyProtection="1">
      <alignment horizontal="center" vertical="center"/>
    </xf>
    <xf numFmtId="0" fontId="125" fillId="4" borderId="28" xfId="0" applyNumberFormat="1" applyFont="1" applyFill="1" applyBorder="1" applyAlignment="1" applyProtection="1">
      <alignment horizontal="center" vertical="center"/>
    </xf>
    <xf numFmtId="0" fontId="126" fillId="4" borderId="29" xfId="0" applyNumberFormat="1" applyFont="1" applyFill="1" applyBorder="1" applyAlignment="1" applyProtection="1">
      <alignment horizontal="center" vertical="center"/>
    </xf>
    <xf numFmtId="0" fontId="127" fillId="2" borderId="28" xfId="0" applyNumberFormat="1" applyFont="1" applyFill="1" applyBorder="1" applyAlignment="1" applyProtection="1">
      <alignment horizontal="center" vertical="center"/>
    </xf>
    <xf numFmtId="0" fontId="128" fillId="2" borderId="1" xfId="0" applyNumberFormat="1" applyFont="1" applyFill="1" applyBorder="1" applyAlignment="1" applyProtection="1">
      <alignment horizontal="center" vertical="center"/>
    </xf>
    <xf numFmtId="0" fontId="129" fillId="2" borderId="18" xfId="0" applyNumberFormat="1" applyFont="1" applyFill="1" applyBorder="1" applyAlignment="1" applyProtection="1">
      <alignment horizontal="center" vertical="center"/>
    </xf>
    <xf numFmtId="0" fontId="130" fillId="2" borderId="18" xfId="0" applyNumberFormat="1" applyFont="1" applyFill="1" applyBorder="1" applyAlignment="1" applyProtection="1">
      <alignment horizontal="left" vertical="center"/>
    </xf>
    <xf numFmtId="0" fontId="131" fillId="2" borderId="18" xfId="0" applyNumberFormat="1" applyFont="1" applyFill="1" applyBorder="1" applyAlignment="1" applyProtection="1">
      <alignment horizontal="left" vertical="center"/>
    </xf>
    <xf numFmtId="0" fontId="132" fillId="2" borderId="1" xfId="0" applyNumberFormat="1" applyFont="1" applyFill="1" applyBorder="1" applyAlignment="1" applyProtection="1">
      <alignment horizontal="center" vertical="center"/>
      <protection locked="0"/>
    </xf>
    <xf numFmtId="0" fontId="133" fillId="2" borderId="18" xfId="0" applyNumberFormat="1" applyFont="1" applyFill="1" applyBorder="1" applyAlignment="1" applyProtection="1">
      <alignment horizontal="left" vertical="center"/>
    </xf>
    <xf numFmtId="0" fontId="134" fillId="2" borderId="18" xfId="0" applyNumberFormat="1" applyFont="1" applyFill="1" applyBorder="1" applyAlignment="1" applyProtection="1">
      <alignment horizontal="left" vertical="center"/>
    </xf>
    <xf numFmtId="0" fontId="135" fillId="3" borderId="1" xfId="0" applyNumberFormat="1" applyFont="1" applyFill="1" applyBorder="1" applyAlignment="1" applyProtection="1">
      <alignment horizontal="left" vertical="center"/>
    </xf>
    <xf numFmtId="0" fontId="136" fillId="3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53" fillId="4" borderId="7" xfId="0" applyNumberFormat="1" applyFont="1" applyFill="1" applyBorder="1" applyAlignment="1" applyProtection="1">
      <alignment horizontal="center" vertical="center"/>
    </xf>
    <xf numFmtId="0" fontId="54" fillId="4" borderId="8" xfId="0" applyNumberFormat="1" applyFont="1" applyFill="1" applyBorder="1" applyAlignment="1" applyProtection="1">
      <alignment horizontal="center" vertical="center"/>
    </xf>
    <xf numFmtId="0" fontId="55" fillId="4" borderId="9" xfId="0" applyNumberFormat="1" applyFont="1" applyFill="1" applyBorder="1" applyAlignment="1" applyProtection="1">
      <alignment horizontal="center" vertical="center"/>
    </xf>
    <xf numFmtId="0" fontId="56" fillId="4" borderId="10" xfId="0" applyNumberFormat="1" applyFont="1" applyFill="1" applyBorder="1" applyAlignment="1" applyProtection="1">
      <alignment horizontal="center" vertical="center"/>
    </xf>
    <xf numFmtId="0" fontId="57" fillId="4" borderId="11" xfId="0" applyNumberFormat="1" applyFont="1" applyFill="1" applyBorder="1" applyAlignment="1" applyProtection="1">
      <alignment horizontal="center" vertical="center"/>
    </xf>
    <xf numFmtId="0" fontId="58" fillId="4" borderId="12" xfId="0" applyNumberFormat="1" applyFont="1" applyFill="1" applyBorder="1" applyAlignment="1" applyProtection="1">
      <alignment horizontal="center" vertical="center"/>
    </xf>
    <xf numFmtId="0" fontId="59" fillId="2" borderId="13" xfId="0" applyNumberFormat="1" applyFont="1" applyFill="1" applyBorder="1" applyAlignment="1" applyProtection="1">
      <alignment horizontal="center" vertical="center"/>
    </xf>
    <xf numFmtId="0" fontId="60" fillId="2" borderId="14" xfId="0" applyNumberFormat="1" applyFont="1" applyFill="1" applyBorder="1" applyAlignment="1" applyProtection="1">
      <alignment horizontal="center" vertical="center"/>
    </xf>
    <xf numFmtId="0" fontId="61" fillId="2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workbookViewId="0">
      <selection activeCell="B4" sqref="B4:B11"/>
    </sheetView>
  </sheetViews>
  <sheetFormatPr baseColWidth="10" defaultColWidth="9.140625" defaultRowHeight="15" x14ac:dyDescent="0.25"/>
  <cols>
    <col min="2" max="2" width="30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273</v>
      </c>
      <c r="B4" t="s">
        <v>7</v>
      </c>
      <c r="C4" t="s">
        <v>8</v>
      </c>
      <c r="D4">
        <v>83</v>
      </c>
      <c r="E4">
        <v>500</v>
      </c>
    </row>
    <row r="5" spans="1:5" x14ac:dyDescent="0.25">
      <c r="A5">
        <v>756</v>
      </c>
      <c r="B5" t="s">
        <v>9</v>
      </c>
      <c r="C5" t="s">
        <v>10</v>
      </c>
      <c r="D5">
        <v>138</v>
      </c>
      <c r="E5">
        <v>500</v>
      </c>
    </row>
    <row r="6" spans="1:5" x14ac:dyDescent="0.25">
      <c r="A6">
        <v>1677</v>
      </c>
      <c r="B6" t="s">
        <v>11</v>
      </c>
      <c r="C6" t="s">
        <v>12</v>
      </c>
      <c r="D6">
        <v>279</v>
      </c>
      <c r="E6">
        <v>500</v>
      </c>
    </row>
    <row r="7" spans="1:5" x14ac:dyDescent="0.25">
      <c r="A7">
        <v>2234</v>
      </c>
      <c r="B7" t="s">
        <v>13</v>
      </c>
      <c r="C7" t="s">
        <v>14</v>
      </c>
      <c r="D7">
        <v>386</v>
      </c>
      <c r="E7">
        <v>500</v>
      </c>
    </row>
    <row r="8" spans="1:5" x14ac:dyDescent="0.25">
      <c r="A8">
        <v>2444</v>
      </c>
      <c r="B8" t="s">
        <v>15</v>
      </c>
      <c r="C8" t="s">
        <v>16</v>
      </c>
      <c r="D8">
        <v>430</v>
      </c>
      <c r="E8">
        <v>500</v>
      </c>
    </row>
    <row r="9" spans="1:5" x14ac:dyDescent="0.25">
      <c r="A9">
        <v>3750</v>
      </c>
      <c r="B9" t="s">
        <v>17</v>
      </c>
      <c r="C9" t="s">
        <v>18</v>
      </c>
      <c r="D9">
        <v>679</v>
      </c>
      <c r="E9">
        <v>500</v>
      </c>
    </row>
    <row r="10" spans="1:5" x14ac:dyDescent="0.25">
      <c r="A10">
        <v>3817</v>
      </c>
      <c r="B10" t="s">
        <v>19</v>
      </c>
      <c r="C10" t="s">
        <v>20</v>
      </c>
      <c r="D10" t="s">
        <v>21</v>
      </c>
      <c r="E10">
        <v>500</v>
      </c>
    </row>
    <row r="11" spans="1:5" x14ac:dyDescent="0.25">
      <c r="A11">
        <v>3822</v>
      </c>
      <c r="B11" t="s">
        <v>22</v>
      </c>
      <c r="C11" t="s">
        <v>23</v>
      </c>
      <c r="D11" t="s">
        <v>21</v>
      </c>
      <c r="E11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35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"/>
    </row>
    <row r="5" spans="2:10" ht="25.5" customHeight="1" x14ac:dyDescent="0.35">
      <c r="D5" s="1"/>
    </row>
    <row r="6" spans="2:10" ht="25.5" customHeight="1" x14ac:dyDescent="0.35">
      <c r="D6" s="1"/>
    </row>
    <row r="7" spans="2:10" ht="29.25" customHeight="1" x14ac:dyDescent="0.35">
      <c r="C7" s="128"/>
      <c r="D7" s="128"/>
      <c r="E7" s="128"/>
      <c r="F7" s="128"/>
      <c r="G7" s="3" t="s">
        <v>24</v>
      </c>
      <c r="H7" s="24">
        <v>44259.82089560185</v>
      </c>
      <c r="J7" s="4"/>
    </row>
    <row r="8" spans="2:10" ht="20.25" customHeight="1" x14ac:dyDescent="0.35">
      <c r="D8" s="1"/>
      <c r="G8" s="5"/>
    </row>
    <row r="9" spans="2:10" ht="21" customHeight="1" x14ac:dyDescent="0.35">
      <c r="B9" s="5" t="s">
        <v>25</v>
      </c>
      <c r="C9" s="5"/>
      <c r="D9" s="6" t="s">
        <v>44</v>
      </c>
      <c r="E9" s="5" t="s">
        <v>26</v>
      </c>
      <c r="F9" s="6" t="s">
        <v>45</v>
      </c>
      <c r="G9" s="5" t="s">
        <v>27</v>
      </c>
      <c r="H9" s="6"/>
      <c r="J9" s="2"/>
    </row>
    <row r="10" spans="2:10" ht="30" customHeight="1" x14ac:dyDescent="0.25"/>
    <row r="11" spans="2:10" ht="21" customHeight="1" x14ac:dyDescent="0.25">
      <c r="B11" s="5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</row>
    <row r="12" spans="2:10" ht="21" customHeight="1" x14ac:dyDescent="0.3">
      <c r="B12" s="8">
        <v>1</v>
      </c>
      <c r="C12" s="9">
        <v>1677</v>
      </c>
      <c r="D12" s="10" t="str">
        <f>IF(ISBLANK(C12),"",VLOOKUP(C12,Inscripcion!$A$1:$E$200,2,FALSE))</f>
        <v>Sonia Hernandez Lo</v>
      </c>
      <c r="E12" s="11" t="str">
        <f>IF(ISBLANK(C12),"",VLOOKUP(C12,Inscripcion!$A$1:$E$200,3,FALSE))</f>
        <v>Puntarenas</v>
      </c>
      <c r="F12" s="11">
        <f>IF(ISBLANK(C12),"",VLOOKUP(C12,Inscripcion!$A$1:$E$200,4,FALSE))</f>
        <v>279</v>
      </c>
      <c r="G12" s="11">
        <f>IF(ISBLANK(C12),"",VLOOKUP(C12,Inscripcion!$A$1:$E$200,5,FALSE))</f>
        <v>500</v>
      </c>
    </row>
    <row r="13" spans="2:10" ht="21" customHeight="1" x14ac:dyDescent="0.3">
      <c r="B13" s="8">
        <v>2</v>
      </c>
      <c r="C13" s="9">
        <v>2234</v>
      </c>
      <c r="D13" s="10" t="str">
        <f>IF(ISBLANK(C13),"",VLOOKUP(C13,Inscripcion!$A$1:$E$200,2,FALSE))</f>
        <v>Raquel Ruth Villanueva Barbaran</v>
      </c>
      <c r="E13" s="11" t="str">
        <f>IF(ISBLANK(C13),"",VLOOKUP(C13,Inscripcion!$A$1:$E$200,3,FALSE))</f>
        <v>Santo Domingo</v>
      </c>
      <c r="F13" s="11">
        <f>IF(ISBLANK(C13),"",VLOOKUP(C13,Inscripcion!$A$1:$E$200,4,FALSE))</f>
        <v>386</v>
      </c>
      <c r="G13" s="11">
        <f>IF(ISBLANK(C13),"",VLOOKUP(C13,Inscripcion!$A$1:$E$200,5,FALSE))</f>
        <v>500</v>
      </c>
    </row>
    <row r="14" spans="2:10" ht="21" customHeight="1" x14ac:dyDescent="0.3">
      <c r="B14" s="8">
        <v>3</v>
      </c>
      <c r="C14" s="9">
        <v>3750</v>
      </c>
      <c r="D14" s="10" t="str">
        <f>IF(ISBLANK(C14),"",VLOOKUP(C14,Inscripcion!$A$1:$E$200,2,FALSE))</f>
        <v>Wendy Jimenez Ballestero</v>
      </c>
      <c r="E14" s="11" t="str">
        <f>IF(ISBLANK(C14),"",VLOOKUP(C14,Inscripcion!$A$1:$E$200,3,FALSE))</f>
        <v>Centro Civico</v>
      </c>
      <c r="F14" s="11">
        <f>IF(ISBLANK(C14),"",VLOOKUP(C14,Inscripcion!$A$1:$E$200,4,FALSE))</f>
        <v>679</v>
      </c>
      <c r="G14" s="11">
        <f>IF(ISBLANK(C14),"",VLOOKUP(C14,Inscripcion!$A$1:$E$200,5,FALSE))</f>
        <v>500</v>
      </c>
    </row>
    <row r="15" spans="2:10" ht="21" customHeight="1" x14ac:dyDescent="0.3">
      <c r="B15" s="8">
        <v>4</v>
      </c>
      <c r="C15" s="9">
        <v>3822</v>
      </c>
      <c r="D15" s="10" t="str">
        <f>IF(ISBLANK(C15),"",VLOOKUP(C15,Inscripcion!$A$1:$E$200,2,FALSE))</f>
        <v>Katzy Oneal Coto</v>
      </c>
      <c r="E15" s="11" t="str">
        <f>IF(ISBLANK(C15),"",VLOOKUP(C15,Inscripcion!$A$1:$E$200,3,FALSE))</f>
        <v>Grecia</v>
      </c>
      <c r="F15" s="11" t="str">
        <f>IF(ISBLANK(C15),"",VLOOKUP(C15,Inscripcion!$A$1:$E$200,4,FALSE))</f>
        <v>NUEVO AFILIADO</v>
      </c>
      <c r="G15" s="11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12" t="s">
        <v>34</v>
      </c>
      <c r="C17" s="12" t="s">
        <v>35</v>
      </c>
      <c r="D17" s="12" t="s">
        <v>36</v>
      </c>
      <c r="E17" s="13" t="s">
        <v>37</v>
      </c>
      <c r="F17" s="12" t="s">
        <v>38</v>
      </c>
      <c r="G17" s="12" t="s">
        <v>39</v>
      </c>
      <c r="H17" s="14" t="s">
        <v>40</v>
      </c>
    </row>
    <row r="18" spans="2:8" ht="21" customHeight="1" x14ac:dyDescent="0.25">
      <c r="B18" s="15">
        <v>1</v>
      </c>
      <c r="C18" s="16">
        <v>1</v>
      </c>
      <c r="D18" s="17" t="str">
        <f>D12</f>
        <v>Sonia Hernandez Lo</v>
      </c>
      <c r="E18" s="18"/>
      <c r="F18" s="18"/>
      <c r="G18" s="18"/>
      <c r="H18" s="19"/>
    </row>
    <row r="19" spans="2:8" ht="21" customHeight="1" x14ac:dyDescent="0.25">
      <c r="B19" s="20"/>
      <c r="C19" s="16">
        <v>3</v>
      </c>
      <c r="D19" s="17" t="str">
        <f>D14</f>
        <v>Wendy Jimenez Ballestero</v>
      </c>
      <c r="E19" s="18"/>
      <c r="F19" s="18"/>
      <c r="G19" s="18"/>
      <c r="H19" s="21"/>
    </row>
    <row r="20" spans="2:8" ht="21" customHeight="1" x14ac:dyDescent="0.25">
      <c r="B20" s="15">
        <v>2</v>
      </c>
      <c r="C20" s="18">
        <v>4</v>
      </c>
      <c r="D20" s="17" t="str">
        <f>D15</f>
        <v>Katzy Oneal Coto</v>
      </c>
      <c r="E20" s="18"/>
      <c r="F20" s="18"/>
      <c r="G20" s="18"/>
      <c r="H20" s="19"/>
    </row>
    <row r="21" spans="2:8" ht="21" customHeight="1" x14ac:dyDescent="0.25">
      <c r="B21" s="20"/>
      <c r="C21" s="18">
        <v>2</v>
      </c>
      <c r="D21" s="17" t="str">
        <f>D13</f>
        <v>Raquel Ruth Villanueva Barbaran</v>
      </c>
      <c r="E21" s="18"/>
      <c r="F21" s="18"/>
      <c r="G21" s="18"/>
      <c r="H21" s="21"/>
    </row>
    <row r="22" spans="2:8" ht="21" customHeight="1" x14ac:dyDescent="0.25">
      <c r="B22" s="15">
        <v>3</v>
      </c>
      <c r="C22" s="18">
        <v>1</v>
      </c>
      <c r="D22" s="17" t="str">
        <f>D12</f>
        <v>Sonia Hernandez Lo</v>
      </c>
      <c r="E22" s="18"/>
      <c r="F22" s="18"/>
      <c r="G22" s="18"/>
      <c r="H22" s="22"/>
    </row>
    <row r="23" spans="2:8" ht="21" customHeight="1" x14ac:dyDescent="0.25">
      <c r="B23" s="20"/>
      <c r="C23" s="18">
        <v>2</v>
      </c>
      <c r="D23" s="17" t="str">
        <f>D13</f>
        <v>Raquel Ruth Villanueva Barbaran</v>
      </c>
      <c r="E23" s="18"/>
      <c r="F23" s="18"/>
      <c r="G23" s="18"/>
      <c r="H23" s="21"/>
    </row>
    <row r="24" spans="2:8" ht="21" customHeight="1" x14ac:dyDescent="0.25">
      <c r="B24" s="15">
        <v>4</v>
      </c>
      <c r="C24" s="16">
        <v>3</v>
      </c>
      <c r="D24" s="17" t="str">
        <f>D19</f>
        <v>Wendy Jimenez Ballestero</v>
      </c>
      <c r="E24" s="18"/>
      <c r="F24" s="18"/>
      <c r="G24" s="18"/>
      <c r="H24" s="22"/>
    </row>
    <row r="25" spans="2:8" ht="21" customHeight="1" x14ac:dyDescent="0.25">
      <c r="B25" s="20"/>
      <c r="C25" s="16">
        <v>4</v>
      </c>
      <c r="D25" s="17" t="str">
        <f>D20</f>
        <v>Katzy Oneal Coto</v>
      </c>
      <c r="E25" s="18"/>
      <c r="F25" s="18"/>
      <c r="G25" s="18"/>
      <c r="H25" s="21"/>
    </row>
    <row r="26" spans="2:8" ht="21" customHeight="1" x14ac:dyDescent="0.25">
      <c r="B26" s="15">
        <v>5</v>
      </c>
      <c r="C26" s="18">
        <v>1</v>
      </c>
      <c r="D26" s="17" t="str">
        <f>D12</f>
        <v>Sonia Hernandez Lo</v>
      </c>
      <c r="E26" s="18"/>
      <c r="F26" s="18"/>
      <c r="G26" s="18"/>
      <c r="H26" s="22"/>
    </row>
    <row r="27" spans="2:8" ht="21" customHeight="1" x14ac:dyDescent="0.25">
      <c r="B27" s="20"/>
      <c r="C27" s="18">
        <v>4</v>
      </c>
      <c r="D27" s="17" t="str">
        <f>D15</f>
        <v>Katzy Oneal Coto</v>
      </c>
      <c r="E27" s="18"/>
      <c r="F27" s="18"/>
      <c r="G27" s="18"/>
      <c r="H27" s="21"/>
    </row>
    <row r="28" spans="2:8" ht="21" customHeight="1" x14ac:dyDescent="0.25">
      <c r="B28" s="15">
        <v>6</v>
      </c>
      <c r="C28" s="18">
        <v>2</v>
      </c>
      <c r="D28" s="17" t="str">
        <f>D13</f>
        <v>Raquel Ruth Villanueva Barbaran</v>
      </c>
      <c r="E28" s="18"/>
      <c r="F28" s="18"/>
      <c r="G28" s="18"/>
      <c r="H28" s="22"/>
    </row>
    <row r="29" spans="2:8" ht="21" customHeight="1" x14ac:dyDescent="0.25">
      <c r="B29" s="20"/>
      <c r="C29" s="18">
        <v>3</v>
      </c>
      <c r="D29" s="17" t="str">
        <f>D24</f>
        <v>Wendy Jimenez Ballestero</v>
      </c>
      <c r="E29" s="18"/>
      <c r="F29" s="18"/>
      <c r="G29" s="18"/>
      <c r="H29" s="21"/>
    </row>
    <row r="33" spans="4:4" ht="20.25" customHeight="1" x14ac:dyDescent="0.25">
      <c r="D33" s="18" t="s">
        <v>41</v>
      </c>
    </row>
    <row r="34" spans="4:4" ht="20.25" customHeight="1" x14ac:dyDescent="0.25">
      <c r="D34" s="23" t="s">
        <v>42</v>
      </c>
    </row>
    <row r="35" spans="4:4" ht="20.25" customHeight="1" x14ac:dyDescent="0.25">
      <c r="D35" s="23" t="s">
        <v>43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35"/>
  <sheetViews>
    <sheetView workbookViewId="0">
      <selection activeCell="E15" sqref="E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5"/>
    </row>
    <row r="5" spans="2:10" ht="25.5" customHeight="1" x14ac:dyDescent="0.35">
      <c r="D5" s="25"/>
    </row>
    <row r="6" spans="2:10" ht="25.5" customHeight="1" x14ac:dyDescent="0.35">
      <c r="D6" s="25"/>
    </row>
    <row r="7" spans="2:10" ht="29.25" customHeight="1" x14ac:dyDescent="0.35">
      <c r="C7" s="129"/>
      <c r="D7" s="129"/>
      <c r="E7" s="129"/>
      <c r="F7" s="129"/>
      <c r="G7" s="27" t="s">
        <v>24</v>
      </c>
      <c r="H7" s="48">
        <v>44259.820898495367</v>
      </c>
      <c r="J7" s="28"/>
    </row>
    <row r="8" spans="2:10" ht="20.25" customHeight="1" x14ac:dyDescent="0.35">
      <c r="D8" s="25"/>
      <c r="G8" s="29"/>
    </row>
    <row r="9" spans="2:10" ht="21" customHeight="1" x14ac:dyDescent="0.35">
      <c r="B9" s="29" t="s">
        <v>25</v>
      </c>
      <c r="C9" s="29"/>
      <c r="D9" s="30" t="s">
        <v>44</v>
      </c>
      <c r="E9" s="29" t="s">
        <v>26</v>
      </c>
      <c r="F9" s="30" t="s">
        <v>46</v>
      </c>
      <c r="G9" s="29" t="s">
        <v>27</v>
      </c>
      <c r="H9" s="30"/>
      <c r="J9" s="26"/>
    </row>
    <row r="10" spans="2:10" ht="30" customHeight="1" x14ac:dyDescent="0.25"/>
    <row r="11" spans="2:10" ht="21" customHeight="1" x14ac:dyDescent="0.25">
      <c r="B11" s="29" t="s">
        <v>28</v>
      </c>
      <c r="C11" s="31" t="s">
        <v>29</v>
      </c>
      <c r="D11" s="31" t="s">
        <v>30</v>
      </c>
      <c r="E11" s="31" t="s">
        <v>31</v>
      </c>
      <c r="F11" s="31" t="s">
        <v>32</v>
      </c>
      <c r="G11" s="31" t="s">
        <v>33</v>
      </c>
    </row>
    <row r="12" spans="2:10" ht="21" customHeight="1" x14ac:dyDescent="0.3">
      <c r="B12" s="32">
        <v>1</v>
      </c>
      <c r="C12" s="33">
        <v>273</v>
      </c>
      <c r="D12" s="34" t="str">
        <f>IF(ISBLANK(C12),"",VLOOKUP(C12,Inscripcion!$A$1:$E$200,2,FALSE))</f>
        <v>Karolina Chinchilla</v>
      </c>
      <c r="E12" s="35" t="str">
        <f>IF(ISBLANK(C12),"",VLOOKUP(C12,Inscripcion!$A$1:$E$200,3,FALSE))</f>
        <v>Aserrí</v>
      </c>
      <c r="F12" s="35">
        <f>IF(ISBLANK(C12),"",VLOOKUP(C12,Inscripcion!$A$1:$E$200,4,FALSE))</f>
        <v>83</v>
      </c>
      <c r="G12" s="35">
        <f>IF(ISBLANK(C12),"",VLOOKUP(C12,Inscripcion!$A$1:$E$200,5,FALSE))</f>
        <v>500</v>
      </c>
    </row>
    <row r="13" spans="2:10" ht="21" customHeight="1" x14ac:dyDescent="0.3">
      <c r="B13" s="32">
        <v>2</v>
      </c>
      <c r="C13" s="33">
        <v>2444</v>
      </c>
      <c r="D13" s="34" t="str">
        <f>IF(ISBLANK(C13),"",VLOOKUP(C13,Inscripcion!$A$1:$E$200,2,FALSE))</f>
        <v>Adriana Arroyo Diaz</v>
      </c>
      <c r="E13" s="35" t="str">
        <f>IF(ISBLANK(C13),"",VLOOKUP(C13,Inscripcion!$A$1:$E$200,3,FALSE))</f>
        <v>UNED</v>
      </c>
      <c r="F13" s="35">
        <f>IF(ISBLANK(C13),"",VLOOKUP(C13,Inscripcion!$A$1:$E$200,4,FALSE))</f>
        <v>430</v>
      </c>
      <c r="G13" s="35">
        <f>IF(ISBLANK(C13),"",VLOOKUP(C13,Inscripcion!$A$1:$E$200,5,FALSE))</f>
        <v>500</v>
      </c>
    </row>
    <row r="14" spans="2:10" ht="21" customHeight="1" x14ac:dyDescent="0.3">
      <c r="B14" s="32">
        <v>3</v>
      </c>
      <c r="C14" s="33">
        <v>756</v>
      </c>
      <c r="D14" s="34" t="str">
        <f>IF(ISBLANK(C14),"",VLOOKUP(C14,Inscripcion!$A$1:$E$200,2,FALSE))</f>
        <v>Mercedes Valenzuela Brenes</v>
      </c>
      <c r="E14" s="35" t="str">
        <f>IF(ISBLANK(C14),"",VLOOKUP(C14,Inscripcion!$A$1:$E$200,3,FALSE))</f>
        <v>San Jose</v>
      </c>
      <c r="F14" s="35">
        <f>IF(ISBLANK(C14),"",VLOOKUP(C14,Inscripcion!$A$1:$E$200,4,FALSE))</f>
        <v>138</v>
      </c>
      <c r="G14" s="35">
        <f>IF(ISBLANK(C14),"",VLOOKUP(C14,Inscripcion!$A$1:$E$200,5,FALSE))</f>
        <v>500</v>
      </c>
    </row>
    <row r="15" spans="2:10" ht="21" customHeight="1" x14ac:dyDescent="0.3">
      <c r="B15" s="32">
        <v>4</v>
      </c>
      <c r="C15" s="33">
        <v>3817</v>
      </c>
      <c r="D15" s="34" t="str">
        <f>IF(ISBLANK(C15),"",VLOOKUP(C15,Inscripcion!$A$1:$E$200,2,FALSE))</f>
        <v>Eglyn Arely Lopez Peralta</v>
      </c>
      <c r="E15" s="35" t="str">
        <f>IF(ISBLANK(C15),"",VLOOKUP(C15,Inscripcion!$A$1:$E$200,3,FALSE))</f>
        <v>Escazu</v>
      </c>
      <c r="F15" s="35" t="str">
        <f>IF(ISBLANK(C15),"",VLOOKUP(C15,Inscripcion!$A$1:$E$200,4,FALSE))</f>
        <v>NUEVO AFILIADO</v>
      </c>
      <c r="G15" s="35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36" t="s">
        <v>34</v>
      </c>
      <c r="C17" s="36" t="s">
        <v>35</v>
      </c>
      <c r="D17" s="36" t="s">
        <v>36</v>
      </c>
      <c r="E17" s="37" t="s">
        <v>37</v>
      </c>
      <c r="F17" s="36" t="s">
        <v>38</v>
      </c>
      <c r="G17" s="36" t="s">
        <v>39</v>
      </c>
      <c r="H17" s="38" t="s">
        <v>40</v>
      </c>
    </row>
    <row r="18" spans="2:8" ht="21" customHeight="1" x14ac:dyDescent="0.25">
      <c r="B18" s="39">
        <v>1</v>
      </c>
      <c r="C18" s="40">
        <v>1</v>
      </c>
      <c r="D18" s="41" t="str">
        <f>D12</f>
        <v>Karolina Chinchilla</v>
      </c>
      <c r="E18" s="42"/>
      <c r="F18" s="42"/>
      <c r="G18" s="42"/>
      <c r="H18" s="43"/>
    </row>
    <row r="19" spans="2:8" ht="21" customHeight="1" x14ac:dyDescent="0.25">
      <c r="B19" s="44"/>
      <c r="C19" s="40">
        <v>3</v>
      </c>
      <c r="D19" s="41" t="str">
        <f>D14</f>
        <v>Mercedes Valenzuela Brenes</v>
      </c>
      <c r="E19" s="42"/>
      <c r="F19" s="42"/>
      <c r="G19" s="42"/>
      <c r="H19" s="45"/>
    </row>
    <row r="20" spans="2:8" ht="21" customHeight="1" x14ac:dyDescent="0.25">
      <c r="B20" s="39">
        <v>2</v>
      </c>
      <c r="C20" s="42">
        <v>4</v>
      </c>
      <c r="D20" s="41" t="str">
        <f>D15</f>
        <v>Eglyn Arely Lopez Peralta</v>
      </c>
      <c r="E20" s="42"/>
      <c r="F20" s="42"/>
      <c r="G20" s="42"/>
      <c r="H20" s="43"/>
    </row>
    <row r="21" spans="2:8" ht="21" customHeight="1" x14ac:dyDescent="0.25">
      <c r="B21" s="44"/>
      <c r="C21" s="42">
        <v>2</v>
      </c>
      <c r="D21" s="41" t="str">
        <f>D13</f>
        <v>Adriana Arroyo Diaz</v>
      </c>
      <c r="E21" s="42"/>
      <c r="F21" s="42"/>
      <c r="G21" s="42"/>
      <c r="H21" s="45"/>
    </row>
    <row r="22" spans="2:8" ht="21" customHeight="1" x14ac:dyDescent="0.25">
      <c r="B22" s="39">
        <v>3</v>
      </c>
      <c r="C22" s="42">
        <v>1</v>
      </c>
      <c r="D22" s="41" t="str">
        <f>D12</f>
        <v>Karolina Chinchilla</v>
      </c>
      <c r="E22" s="42"/>
      <c r="F22" s="42"/>
      <c r="G22" s="42"/>
      <c r="H22" s="46"/>
    </row>
    <row r="23" spans="2:8" ht="21" customHeight="1" x14ac:dyDescent="0.25">
      <c r="B23" s="44"/>
      <c r="C23" s="42">
        <v>2</v>
      </c>
      <c r="D23" s="41" t="str">
        <f>D13</f>
        <v>Adriana Arroyo Diaz</v>
      </c>
      <c r="E23" s="42"/>
      <c r="F23" s="42"/>
      <c r="G23" s="42"/>
      <c r="H23" s="45"/>
    </row>
    <row r="24" spans="2:8" ht="21" customHeight="1" x14ac:dyDescent="0.25">
      <c r="B24" s="39">
        <v>4</v>
      </c>
      <c r="C24" s="40">
        <v>3</v>
      </c>
      <c r="D24" s="41" t="str">
        <f>D19</f>
        <v>Mercedes Valenzuela Brenes</v>
      </c>
      <c r="E24" s="42"/>
      <c r="F24" s="42"/>
      <c r="G24" s="42"/>
      <c r="H24" s="46"/>
    </row>
    <row r="25" spans="2:8" ht="21" customHeight="1" x14ac:dyDescent="0.25">
      <c r="B25" s="44"/>
      <c r="C25" s="40">
        <v>4</v>
      </c>
      <c r="D25" s="41" t="str">
        <f>D20</f>
        <v>Eglyn Arely Lopez Peralta</v>
      </c>
      <c r="E25" s="42"/>
      <c r="F25" s="42"/>
      <c r="G25" s="42"/>
      <c r="H25" s="45"/>
    </row>
    <row r="26" spans="2:8" ht="21" customHeight="1" x14ac:dyDescent="0.25">
      <c r="B26" s="39">
        <v>5</v>
      </c>
      <c r="C26" s="42">
        <v>1</v>
      </c>
      <c r="D26" s="41" t="str">
        <f>D12</f>
        <v>Karolina Chinchilla</v>
      </c>
      <c r="E26" s="42"/>
      <c r="F26" s="42"/>
      <c r="G26" s="42"/>
      <c r="H26" s="46"/>
    </row>
    <row r="27" spans="2:8" ht="21" customHeight="1" x14ac:dyDescent="0.25">
      <c r="B27" s="44"/>
      <c r="C27" s="42">
        <v>4</v>
      </c>
      <c r="D27" s="41" t="str">
        <f>D15</f>
        <v>Eglyn Arely Lopez Peralta</v>
      </c>
      <c r="E27" s="42"/>
      <c r="F27" s="42"/>
      <c r="G27" s="42"/>
      <c r="H27" s="45"/>
    </row>
    <row r="28" spans="2:8" ht="21" customHeight="1" x14ac:dyDescent="0.25">
      <c r="B28" s="39">
        <v>6</v>
      </c>
      <c r="C28" s="42">
        <v>2</v>
      </c>
      <c r="D28" s="41" t="str">
        <f>D13</f>
        <v>Adriana Arroyo Diaz</v>
      </c>
      <c r="E28" s="42"/>
      <c r="F28" s="42"/>
      <c r="G28" s="42"/>
      <c r="H28" s="46"/>
    </row>
    <row r="29" spans="2:8" ht="21" customHeight="1" x14ac:dyDescent="0.25">
      <c r="B29" s="44"/>
      <c r="C29" s="42">
        <v>3</v>
      </c>
      <c r="D29" s="41" t="str">
        <f>D24</f>
        <v>Mercedes Valenzuela Brenes</v>
      </c>
      <c r="E29" s="42"/>
      <c r="F29" s="42"/>
      <c r="G29" s="42"/>
      <c r="H29" s="45"/>
    </row>
    <row r="33" spans="4:4" ht="20.25" customHeight="1" x14ac:dyDescent="0.25">
      <c r="D33" s="42" t="s">
        <v>41</v>
      </c>
    </row>
    <row r="34" spans="4:4" ht="20.25" customHeight="1" x14ac:dyDescent="0.25">
      <c r="D34" s="47" t="s">
        <v>42</v>
      </c>
    </row>
    <row r="35" spans="4:4" ht="20.25" customHeight="1" x14ac:dyDescent="0.25">
      <c r="D35" s="47" t="s">
        <v>43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9" t="s">
        <v>47</v>
      </c>
      <c r="B1" s="49" t="s">
        <v>48</v>
      </c>
    </row>
    <row r="2" spans="1:4" ht="15" customHeight="1" x14ac:dyDescent="0.25">
      <c r="A2" t="s">
        <v>49</v>
      </c>
      <c r="B2" s="49">
        <v>1</v>
      </c>
    </row>
    <row r="3" spans="1:4" ht="15" customHeight="1" x14ac:dyDescent="0.25">
      <c r="A3" t="s">
        <v>50</v>
      </c>
      <c r="B3" s="49">
        <v>2</v>
      </c>
      <c r="D3" s="50"/>
    </row>
    <row r="4" spans="1:4" ht="15" customHeight="1" x14ac:dyDescent="0.25">
      <c r="A4" t="s">
        <v>51</v>
      </c>
      <c r="B4" s="49">
        <v>3</v>
      </c>
    </row>
    <row r="5" spans="1:4" ht="15" customHeight="1" x14ac:dyDescent="0.25">
      <c r="A5" t="s">
        <v>52</v>
      </c>
      <c r="B5" s="49">
        <v>4</v>
      </c>
    </row>
    <row r="6" spans="1:4" ht="15" customHeight="1" x14ac:dyDescent="0.25">
      <c r="B6" s="49">
        <v>5</v>
      </c>
    </row>
    <row r="7" spans="1:4" ht="15" customHeight="1" x14ac:dyDescent="0.25">
      <c r="B7" s="49">
        <v>6</v>
      </c>
    </row>
    <row r="8" spans="1:4" ht="15" customHeight="1" x14ac:dyDescent="0.25">
      <c r="B8" s="49">
        <v>7</v>
      </c>
    </row>
    <row r="9" spans="1:4" ht="15" customHeight="1" x14ac:dyDescent="0.25">
      <c r="B9" s="49">
        <v>8</v>
      </c>
    </row>
    <row r="10" spans="1:4" ht="15" customHeight="1" x14ac:dyDescent="0.25">
      <c r="B10" s="49">
        <v>9</v>
      </c>
    </row>
    <row r="11" spans="1:4" ht="15" customHeight="1" x14ac:dyDescent="0.25">
      <c r="B11" s="49">
        <v>10</v>
      </c>
    </row>
    <row r="12" spans="1:4" ht="15" customHeight="1" x14ac:dyDescent="0.25">
      <c r="B12" s="49">
        <v>11</v>
      </c>
    </row>
    <row r="13" spans="1:4" ht="15" customHeight="1" x14ac:dyDescent="0.25">
      <c r="B13" s="49">
        <v>12</v>
      </c>
    </row>
    <row r="14" spans="1:4" ht="15" customHeight="1" x14ac:dyDescent="0.25">
      <c r="B14" s="49">
        <v>13</v>
      </c>
    </row>
    <row r="15" spans="1:4" ht="15" customHeight="1" x14ac:dyDescent="0.25">
      <c r="B15" s="49">
        <v>14</v>
      </c>
    </row>
    <row r="16" spans="1:4" ht="15" customHeight="1" x14ac:dyDescent="0.25">
      <c r="B16" s="49">
        <v>15</v>
      </c>
    </row>
    <row r="17" spans="2:2" ht="15" customHeight="1" x14ac:dyDescent="0.25">
      <c r="B17" s="49">
        <v>16</v>
      </c>
    </row>
    <row r="18" spans="2:2" ht="15" customHeight="1" x14ac:dyDescent="0.25">
      <c r="B18" s="49">
        <v>17</v>
      </c>
    </row>
    <row r="19" spans="2:2" ht="15" customHeight="1" x14ac:dyDescent="0.25">
      <c r="B19" s="49">
        <v>18</v>
      </c>
    </row>
    <row r="20" spans="2:2" ht="15" customHeight="1" x14ac:dyDescent="0.25">
      <c r="B20" s="49">
        <v>19</v>
      </c>
    </row>
    <row r="21" spans="2:2" ht="15" customHeight="1" x14ac:dyDescent="0.25">
      <c r="B21" s="49">
        <v>20</v>
      </c>
    </row>
    <row r="22" spans="2:2" ht="15" customHeight="1" x14ac:dyDescent="0.25">
      <c r="B22" s="49">
        <v>21</v>
      </c>
    </row>
    <row r="23" spans="2:2" ht="15" customHeight="1" x14ac:dyDescent="0.25">
      <c r="B23" s="49">
        <v>22</v>
      </c>
    </row>
    <row r="24" spans="2:2" ht="15" customHeight="1" x14ac:dyDescent="0.25">
      <c r="B24" s="49">
        <v>23</v>
      </c>
    </row>
    <row r="25" spans="2:2" ht="15" customHeight="1" x14ac:dyDescent="0.25">
      <c r="B25" s="49">
        <v>24</v>
      </c>
    </row>
    <row r="26" spans="2:2" ht="15" customHeight="1" x14ac:dyDescent="0.25">
      <c r="B26" s="49">
        <v>25</v>
      </c>
    </row>
    <row r="27" spans="2:2" ht="15" customHeight="1" x14ac:dyDescent="0.25">
      <c r="B27" s="49">
        <v>26</v>
      </c>
    </row>
    <row r="28" spans="2:2" ht="15" customHeight="1" x14ac:dyDescent="0.25">
      <c r="B28" s="49">
        <v>27</v>
      </c>
    </row>
    <row r="29" spans="2:2" ht="15" customHeight="1" x14ac:dyDescent="0.25">
      <c r="B29" s="49">
        <v>28</v>
      </c>
    </row>
    <row r="30" spans="2:2" ht="15" customHeight="1" x14ac:dyDescent="0.25">
      <c r="B30" s="49">
        <v>29</v>
      </c>
    </row>
    <row r="31" spans="2:2" ht="15" customHeight="1" x14ac:dyDescent="0.25">
      <c r="B31" s="49">
        <v>30</v>
      </c>
    </row>
    <row r="32" spans="2:2" ht="15" customHeight="1" x14ac:dyDescent="0.25">
      <c r="B32" s="49">
        <v>31</v>
      </c>
    </row>
    <row r="33" spans="2:2" ht="15" customHeight="1" x14ac:dyDescent="0.25">
      <c r="B33" s="49">
        <v>32</v>
      </c>
    </row>
    <row r="34" spans="2:2" ht="15" customHeight="1" x14ac:dyDescent="0.25">
      <c r="B34" s="49">
        <v>33</v>
      </c>
    </row>
    <row r="35" spans="2:2" ht="15" customHeight="1" x14ac:dyDescent="0.25">
      <c r="B35" s="49">
        <v>34</v>
      </c>
    </row>
    <row r="36" spans="2:2" ht="15" customHeight="1" x14ac:dyDescent="0.25">
      <c r="B36" s="49">
        <v>35</v>
      </c>
    </row>
    <row r="37" spans="2:2" ht="15" customHeight="1" x14ac:dyDescent="0.25">
      <c r="B37" s="49">
        <v>36</v>
      </c>
    </row>
    <row r="38" spans="2:2" ht="15" customHeight="1" x14ac:dyDescent="0.25">
      <c r="B38" s="49">
        <v>37</v>
      </c>
    </row>
    <row r="39" spans="2:2" ht="15" customHeight="1" x14ac:dyDescent="0.25">
      <c r="B39" s="49">
        <v>38</v>
      </c>
    </row>
    <row r="40" spans="2:2" ht="15" customHeight="1" x14ac:dyDescent="0.25">
      <c r="B40" s="49">
        <v>39</v>
      </c>
    </row>
    <row r="41" spans="2:2" ht="15" customHeight="1" x14ac:dyDescent="0.25">
      <c r="B41" s="49">
        <v>40</v>
      </c>
    </row>
    <row r="42" spans="2:2" ht="15" customHeight="1" x14ac:dyDescent="0.25">
      <c r="B42" s="49">
        <v>41</v>
      </c>
    </row>
    <row r="43" spans="2:2" ht="15" customHeight="1" x14ac:dyDescent="0.25">
      <c r="B43" s="49">
        <v>42</v>
      </c>
    </row>
    <row r="44" spans="2:2" ht="15" customHeight="1" x14ac:dyDescent="0.25">
      <c r="B44" s="49">
        <v>43</v>
      </c>
    </row>
    <row r="45" spans="2:2" ht="15" customHeight="1" x14ac:dyDescent="0.25">
      <c r="B45" s="49">
        <v>44</v>
      </c>
    </row>
    <row r="46" spans="2:2" ht="15" customHeight="1" x14ac:dyDescent="0.25">
      <c r="B46" s="49">
        <v>45</v>
      </c>
    </row>
    <row r="47" spans="2:2" ht="15" customHeight="1" x14ac:dyDescent="0.25">
      <c r="B47" s="49">
        <v>46</v>
      </c>
    </row>
    <row r="48" spans="2:2" ht="15" customHeight="1" x14ac:dyDescent="0.25">
      <c r="B48" s="49">
        <v>47</v>
      </c>
    </row>
    <row r="49" spans="2:2" ht="15" customHeight="1" x14ac:dyDescent="0.25">
      <c r="B49" s="49">
        <v>48</v>
      </c>
    </row>
    <row r="50" spans="2:2" ht="15" customHeight="1" x14ac:dyDescent="0.25">
      <c r="B50" s="49">
        <v>49</v>
      </c>
    </row>
    <row r="51" spans="2:2" ht="15" customHeight="1" x14ac:dyDescent="0.25">
      <c r="B51" s="49">
        <v>50</v>
      </c>
    </row>
    <row r="52" spans="2:2" ht="15" customHeight="1" x14ac:dyDescent="0.25">
      <c r="B52" s="49">
        <v>51</v>
      </c>
    </row>
    <row r="53" spans="2:2" ht="15" customHeight="1" x14ac:dyDescent="0.25">
      <c r="B53" s="49">
        <v>52</v>
      </c>
    </row>
    <row r="54" spans="2:2" ht="15" customHeight="1" x14ac:dyDescent="0.25">
      <c r="B54" s="49">
        <v>53</v>
      </c>
    </row>
    <row r="55" spans="2:2" ht="15" customHeight="1" x14ac:dyDescent="0.25">
      <c r="B55" s="49">
        <v>54</v>
      </c>
    </row>
    <row r="56" spans="2:2" ht="15" customHeight="1" x14ac:dyDescent="0.25">
      <c r="B56" s="49">
        <v>55</v>
      </c>
    </row>
    <row r="57" spans="2:2" ht="15" customHeight="1" x14ac:dyDescent="0.25">
      <c r="B57" s="49">
        <v>56</v>
      </c>
    </row>
    <row r="58" spans="2:2" ht="15" customHeight="1" x14ac:dyDescent="0.25">
      <c r="B58" s="49">
        <v>57</v>
      </c>
    </row>
    <row r="59" spans="2:2" ht="15" customHeight="1" x14ac:dyDescent="0.25">
      <c r="B59" s="49">
        <v>58</v>
      </c>
    </row>
    <row r="60" spans="2:2" ht="15" customHeight="1" x14ac:dyDescent="0.25">
      <c r="B60" s="49">
        <v>59</v>
      </c>
    </row>
    <row r="61" spans="2:2" ht="15" customHeight="1" x14ac:dyDescent="0.25">
      <c r="B61" s="49">
        <v>60</v>
      </c>
    </row>
    <row r="62" spans="2:2" ht="15" customHeight="1" x14ac:dyDescent="0.25">
      <c r="B62" s="49">
        <v>61</v>
      </c>
    </row>
    <row r="63" spans="2:2" ht="15" customHeight="1" x14ac:dyDescent="0.25">
      <c r="B63" s="49">
        <v>62</v>
      </c>
    </row>
    <row r="64" spans="2:2" ht="15" customHeight="1" x14ac:dyDescent="0.25">
      <c r="B64" s="49">
        <v>63</v>
      </c>
    </row>
    <row r="65" spans="2:2" ht="15" customHeight="1" x14ac:dyDescent="0.25">
      <c r="B65" s="49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51"/>
      <c r="H1" s="51"/>
      <c r="I1" s="51"/>
      <c r="J1" s="51"/>
      <c r="K1" s="51"/>
      <c r="L1" s="51"/>
      <c r="M1" s="51"/>
      <c r="N1" s="51"/>
      <c r="O1" s="51"/>
      <c r="Y1" s="52"/>
    </row>
    <row r="2" spans="2:25" ht="12" customHeight="1" x14ac:dyDescent="0.25">
      <c r="G2" s="51"/>
      <c r="H2" s="51"/>
      <c r="I2" s="51"/>
      <c r="J2" s="51"/>
      <c r="K2" s="51"/>
      <c r="L2" s="51"/>
      <c r="M2" s="51"/>
      <c r="N2" s="51"/>
      <c r="O2" s="51"/>
    </row>
    <row r="3" spans="2:25" ht="12" customHeight="1" x14ac:dyDescent="0.25">
      <c r="G3" s="51"/>
      <c r="H3" s="51"/>
      <c r="I3" s="51"/>
      <c r="J3" s="51"/>
      <c r="K3" s="51"/>
      <c r="L3" s="51"/>
      <c r="M3" s="51"/>
      <c r="N3" s="51"/>
      <c r="O3" s="51"/>
    </row>
    <row r="4" spans="2:25" ht="12" customHeight="1" x14ac:dyDescent="0.25">
      <c r="G4" s="51"/>
      <c r="H4" s="51"/>
      <c r="I4" s="51"/>
      <c r="J4" s="51"/>
      <c r="K4" s="51"/>
      <c r="L4" s="51"/>
      <c r="M4" s="51"/>
      <c r="N4" s="51"/>
      <c r="O4" s="51"/>
    </row>
    <row r="5" spans="2:25" ht="23.25" customHeight="1" x14ac:dyDescent="0.25">
      <c r="B5" s="130" t="s">
        <v>53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2"/>
    </row>
    <row r="6" spans="2:25" ht="23.25" customHeight="1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</row>
    <row r="7" spans="2:25" ht="12" customHeight="1" x14ac:dyDescent="0.25">
      <c r="G7" s="51"/>
      <c r="H7" s="51"/>
      <c r="I7" s="51"/>
      <c r="J7" s="51"/>
      <c r="K7" s="51"/>
      <c r="L7" s="51"/>
      <c r="M7" s="51"/>
      <c r="N7" s="51"/>
      <c r="O7" s="51"/>
      <c r="S7" s="136" t="s">
        <v>54</v>
      </c>
      <c r="T7" s="137"/>
      <c r="U7" s="137"/>
      <c r="V7" s="137"/>
      <c r="W7" s="137"/>
      <c r="X7" s="138"/>
    </row>
    <row r="8" spans="2:25" ht="12" customHeight="1" x14ac:dyDescent="0.25">
      <c r="B8" s="53" t="s">
        <v>55</v>
      </c>
      <c r="C8" s="54">
        <v>1</v>
      </c>
      <c r="D8" s="55" t="str">
        <f t="shared" ref="D8:D15" si="0">VLOOKUP(C8,$V$8:$X$200,2,FALSE)</f>
        <v>-</v>
      </c>
      <c r="E8" s="56" t="str">
        <f>IF(ISBLANK(D8),"",IF(EXACT(D8,"-"),"BYE",VLOOKUP(D8,Inscripcion!$A$1:$E$200,2,FALSE)))</f>
        <v>BYE</v>
      </c>
      <c r="F8" s="57" t="str">
        <f>IF(EXACT(D8,"-"),"",VLOOKUP(D8,Inscripcion!$A$1:$E$200,3,FALSE))</f>
        <v/>
      </c>
      <c r="G8" s="58"/>
      <c r="H8" s="58"/>
      <c r="I8" s="58"/>
      <c r="J8" s="58"/>
      <c r="K8" s="58"/>
      <c r="L8" s="51"/>
      <c r="M8" s="51"/>
      <c r="P8" s="59" t="s">
        <v>56</v>
      </c>
      <c r="Q8" s="53">
        <v>1</v>
      </c>
      <c r="R8" s="60" t="s">
        <v>49</v>
      </c>
      <c r="S8" s="61"/>
      <c r="T8" s="62" t="str">
        <f>IF(ISBLANK(S8),"",VLOOKUP(S8,Inscripcion!$A$1:$E$200,2,FALSE))</f>
        <v/>
      </c>
      <c r="U8" s="57" t="str">
        <f>IF(ISBLANK(S8),"",VLOOKUP(S8,Inscripcion!$A$1:$E$200,3,FALSE))</f>
        <v/>
      </c>
      <c r="V8" s="63">
        <f>VLOOKUP(R8,Rifa!$A$1:$C$100,2,FALSE)</f>
        <v>1</v>
      </c>
      <c r="W8" s="64" t="str">
        <f>IF(ISBLANK(S8), "-", S8)</f>
        <v>-</v>
      </c>
      <c r="X8" s="65" t="str">
        <f>IF(V8=0,0,IF(V8&lt;5,"UP","DO"))</f>
        <v>UP</v>
      </c>
    </row>
    <row r="9" spans="2:25" ht="12" customHeight="1" x14ac:dyDescent="0.25">
      <c r="B9" s="66" t="s">
        <v>57</v>
      </c>
      <c r="C9" s="54">
        <v>2</v>
      </c>
      <c r="D9" s="55" t="str">
        <f t="shared" si="0"/>
        <v>-</v>
      </c>
      <c r="E9" s="56" t="str">
        <f>IF(ISBLANK(D9),"",IF(EXACT(D9,"-"),"BYE",VLOOKUP(D9,Inscripcion!$A$1:$E$200,2,FALSE)))</f>
        <v>BYE</v>
      </c>
      <c r="F9" s="57" t="str">
        <f>IF(EXACT(D9,"-"),"",VLOOKUP(D9,Inscripcion!$A$1:$E$200,3,FALSE))</f>
        <v/>
      </c>
      <c r="G9" s="67"/>
      <c r="H9" s="58"/>
      <c r="I9" s="58"/>
      <c r="J9" s="58"/>
      <c r="K9" s="58"/>
      <c r="L9" s="51"/>
      <c r="M9" s="51"/>
      <c r="P9" s="68" t="s">
        <v>56</v>
      </c>
      <c r="Q9" s="69">
        <v>2</v>
      </c>
      <c r="R9" s="70" t="s">
        <v>52</v>
      </c>
      <c r="S9" s="71"/>
      <c r="T9" s="62" t="str">
        <f>IF(ISBLANK(S9),"",VLOOKUP(S9,Inscripcion!$A$1:$E$200,2,FALSE))</f>
        <v/>
      </c>
      <c r="U9" s="57" t="str">
        <f>IF(ISBLANK(S9),"",VLOOKUP(S9,Inscripcion!$A$1:$E$200,3,FALSE))</f>
        <v/>
      </c>
      <c r="V9" s="63">
        <f>VLOOKUP(R9,Rifa!$A$1:$C$100,2,FALSE)</f>
        <v>4</v>
      </c>
      <c r="W9" s="64" t="str">
        <f>IF(ISBLANK(S9), "-", S9)</f>
        <v>-</v>
      </c>
      <c r="X9" s="65" t="str">
        <f>IF(V9=0,0,IF(V9&lt;5,"UP","DO"))</f>
        <v>UP</v>
      </c>
    </row>
    <row r="10" spans="2:25" ht="12" customHeight="1" x14ac:dyDescent="0.25">
      <c r="B10" s="66" t="s">
        <v>57</v>
      </c>
      <c r="C10" s="54">
        <v>3</v>
      </c>
      <c r="D10" s="55" t="str">
        <f t="shared" si="0"/>
        <v>-</v>
      </c>
      <c r="E10" s="62" t="str">
        <f>IF(ISBLANK(D10),"",IF(EXACT(D10,"-"),"BYE",VLOOKUP(D10,Inscripcion!$A$1:$E$200,2,FALSE)))</f>
        <v>BYE</v>
      </c>
      <c r="F10" s="57" t="str">
        <f>IF(EXACT(D10,"-"),"",VLOOKUP(D10,Inscripcion!$A$1:$E$200,3,FALSE))</f>
        <v/>
      </c>
      <c r="G10" s="72"/>
      <c r="H10" s="73"/>
      <c r="I10" s="58"/>
      <c r="J10" s="58"/>
      <c r="K10" s="58"/>
      <c r="L10" s="51"/>
      <c r="M10" s="51"/>
      <c r="N10" s="51"/>
      <c r="O10" s="51"/>
      <c r="P10" s="74" t="s">
        <v>56</v>
      </c>
      <c r="Q10" s="75">
        <v>3</v>
      </c>
      <c r="R10" s="76" t="s">
        <v>58</v>
      </c>
      <c r="S10" s="71"/>
      <c r="T10" s="62" t="str">
        <f>IF(ISBLANK(S10),"",VLOOKUP(S10,Inscripcion!$A$1:$E$200,2,FALSE))</f>
        <v/>
      </c>
      <c r="U10" s="57" t="str">
        <f>IF(ISBLANK(S10),"",VLOOKUP(S10,Inscripcion!$A$1:$E$200,3,FALSE))</f>
        <v/>
      </c>
      <c r="V10" s="63" t="e">
        <f>VLOOKUP(R10,Rifa!$A$1:$C$100,2,FALSE)</f>
        <v>#N/A</v>
      </c>
      <c r="W10" s="64" t="str">
        <f>IF(ISBLANK(S10), "-", S10)</f>
        <v>-</v>
      </c>
      <c r="X10" s="65" t="e">
        <f>IF(V10=0,0,IF(V10&lt;5,"UP","DO"))</f>
        <v>#N/A</v>
      </c>
      <c r="Y10" s="77"/>
    </row>
    <row r="11" spans="2:25" ht="12" customHeight="1" x14ac:dyDescent="0.25">
      <c r="B11" s="78" t="s">
        <v>59</v>
      </c>
      <c r="C11" s="79">
        <v>4</v>
      </c>
      <c r="D11" s="80" t="str">
        <f t="shared" si="0"/>
        <v>-</v>
      </c>
      <c r="E11" s="81" t="str">
        <f>IF(ISBLANK(D11),"",IF(EXACT(D11,"-"),"BYE",VLOOKUP(D11,Inscripcion!$A$1:$E$200,2,FALSE)))</f>
        <v>BYE</v>
      </c>
      <c r="F11" s="82" t="str">
        <f>IF(EXACT(D11,"-"),"",VLOOKUP(D11,Inscripcion!$A$1:$E$200,3,FALSE))</f>
        <v/>
      </c>
      <c r="G11" s="58"/>
      <c r="H11" s="83"/>
      <c r="I11" s="58"/>
      <c r="J11" s="58"/>
      <c r="K11" s="58"/>
      <c r="L11" s="51"/>
      <c r="M11" s="51"/>
      <c r="N11" s="51"/>
      <c r="O11" s="51"/>
      <c r="P11" s="84" t="s">
        <v>56</v>
      </c>
      <c r="Q11" s="85">
        <v>4</v>
      </c>
      <c r="R11" s="86" t="s">
        <v>60</v>
      </c>
      <c r="S11" s="87"/>
      <c r="T11" s="88" t="str">
        <f>IF(ISBLANK(S11),"",VLOOKUP(S11,Inscripcion!$A$1:$E$200,2,FALSE))</f>
        <v/>
      </c>
      <c r="U11" s="89" t="str">
        <f>IF(ISBLANK(S11),"",VLOOKUP(S11,Inscripcion!$A$1:$E$200,3,FALSE))</f>
        <v/>
      </c>
      <c r="V11" s="63" t="e">
        <f>VLOOKUP(R11,Rifa!$A$1:$C$100,2,FALSE)</f>
        <v>#N/A</v>
      </c>
      <c r="W11" s="64" t="str">
        <f>IF(ISBLANK(S11), "-", S11)</f>
        <v>-</v>
      </c>
      <c r="X11" s="65" t="e">
        <f>IF(V11=0,0,IF(V11&lt;5,"UP","DO"))</f>
        <v>#N/A</v>
      </c>
      <c r="Y11" s="77"/>
    </row>
    <row r="12" spans="2:25" ht="12" customHeight="1" x14ac:dyDescent="0.25">
      <c r="B12" s="90" t="s">
        <v>59</v>
      </c>
      <c r="C12" s="91">
        <v>5</v>
      </c>
      <c r="D12" s="92" t="str">
        <f t="shared" si="0"/>
        <v>-</v>
      </c>
      <c r="E12" s="93" t="str">
        <f>IF(ISBLANK(D12),"",IF(EXACT(D12,"-"),"BYE",VLOOKUP(D12,Inscripcion!$A$1:$E$200,2,FALSE)))</f>
        <v>BYE</v>
      </c>
      <c r="F12" s="94" t="str">
        <f>IF(EXACT(D12,"-"),"",VLOOKUP(D12,Inscripcion!$A$1:$E$200,3,FALSE))</f>
        <v/>
      </c>
      <c r="G12" s="58"/>
      <c r="H12" s="83"/>
      <c r="I12" s="95"/>
      <c r="J12" s="58"/>
      <c r="K12" s="58"/>
      <c r="L12" s="51"/>
      <c r="M12" s="51"/>
      <c r="N12" s="51"/>
      <c r="O12" s="51"/>
      <c r="P12" s="96"/>
      <c r="Q12" s="96"/>
      <c r="R12" s="96"/>
      <c r="S12" s="97"/>
      <c r="T12" s="98"/>
      <c r="U12" s="99"/>
      <c r="V12" s="100"/>
      <c r="W12" s="101"/>
      <c r="X12" s="96"/>
      <c r="Y12" s="77"/>
    </row>
    <row r="13" spans="2:25" ht="12" customHeight="1" x14ac:dyDescent="0.25">
      <c r="B13" s="66" t="s">
        <v>57</v>
      </c>
      <c r="C13" s="54">
        <v>6</v>
      </c>
      <c r="D13" s="55" t="str">
        <f t="shared" si="0"/>
        <v>-</v>
      </c>
      <c r="E13" s="56" t="str">
        <f>IF(ISBLANK(D13),"",IF(EXACT(D13,"-"),"BYE",VLOOKUP(D13,Inscripcion!$A$1:$E$200,2,FALSE)))</f>
        <v>BYE</v>
      </c>
      <c r="F13" s="57" t="str">
        <f>IF(EXACT(D13,"-"),"",VLOOKUP(D13,Inscripcion!$A$1:$E$200,3,FALSE))</f>
        <v/>
      </c>
      <c r="G13" s="67"/>
      <c r="H13" s="102"/>
      <c r="I13" s="58"/>
      <c r="J13" s="58"/>
      <c r="K13" s="58"/>
      <c r="L13" s="51"/>
      <c r="M13" s="51"/>
      <c r="N13" s="51"/>
      <c r="O13" s="51"/>
      <c r="P13" s="103"/>
      <c r="Q13" s="103"/>
      <c r="R13" s="103"/>
      <c r="S13" s="136" t="s">
        <v>61</v>
      </c>
      <c r="T13" s="137"/>
      <c r="U13" s="137"/>
      <c r="V13" s="137"/>
      <c r="W13" s="137"/>
      <c r="X13" s="138"/>
      <c r="Y13" s="77"/>
    </row>
    <row r="14" spans="2:25" ht="12" customHeight="1" x14ac:dyDescent="0.25">
      <c r="B14" s="66" t="s">
        <v>57</v>
      </c>
      <c r="C14" s="54">
        <v>7</v>
      </c>
      <c r="D14" s="55" t="str">
        <f t="shared" si="0"/>
        <v>-</v>
      </c>
      <c r="E14" s="62" t="str">
        <f>IF(ISBLANK(D14),"",IF(EXACT(D14,"-"),"BYE",VLOOKUP(D14,Inscripcion!$A$1:$E$200,2,FALSE)))</f>
        <v>BYE</v>
      </c>
      <c r="F14" s="57" t="str">
        <f>IF(EXACT(D14,"-"),"",VLOOKUP(D14,Inscripcion!$A$1:$E$200,3,FALSE))</f>
        <v/>
      </c>
      <c r="G14" s="72"/>
      <c r="H14" s="58"/>
      <c r="I14" s="58"/>
      <c r="J14" s="58"/>
      <c r="K14" s="58"/>
      <c r="L14" s="51"/>
      <c r="M14" s="51"/>
      <c r="N14" s="51"/>
      <c r="O14" s="51"/>
      <c r="P14" s="104" t="s">
        <v>56</v>
      </c>
      <c r="Q14" s="105">
        <v>1</v>
      </c>
      <c r="R14" s="106" t="s">
        <v>51</v>
      </c>
      <c r="S14" s="61"/>
      <c r="T14" s="62" t="str">
        <f>IF(ISBLANK(S14),"",VLOOKUP(S14,Inscripcion!$A$1:$E$200,2,FALSE))</f>
        <v/>
      </c>
      <c r="U14" s="57" t="str">
        <f>IF(ISBLANK(S14),"",VLOOKUP(S14,Inscripcion!$A$1:$E$200,3,FALSE))</f>
        <v/>
      </c>
      <c r="V14" s="63">
        <f>VLOOKUP(R14,Rifa!$A$1:$C$100,2,FALSE)</f>
        <v>3</v>
      </c>
      <c r="W14" s="64" t="str">
        <f>IF(ISBLANK(S14), "-", S14)</f>
        <v>-</v>
      </c>
      <c r="X14" s="65" t="str">
        <f>IF(X8="","",IF(X8="UP","DO",IF(X8="DO","UP","")))</f>
        <v>DO</v>
      </c>
      <c r="Y14" s="77"/>
    </row>
    <row r="15" spans="2:25" ht="12" customHeight="1" x14ac:dyDescent="0.25">
      <c r="B15" s="53" t="s">
        <v>62</v>
      </c>
      <c r="C15" s="107">
        <v>8</v>
      </c>
      <c r="D15" s="55" t="str">
        <f t="shared" si="0"/>
        <v>-</v>
      </c>
      <c r="E15" s="88" t="str">
        <f>IF(ISBLANK(D15),"",IF(EXACT(D15,"-"),"BYE",VLOOKUP(D15,Inscripcion!$A$1:$E$200,2,FALSE)))</f>
        <v>BYE</v>
      </c>
      <c r="F15" s="89" t="str">
        <f>IF(EXACT(D15,"-"),"",VLOOKUP(D15,Inscripcion!$A$1:$E$200,3,FALSE))</f>
        <v/>
      </c>
      <c r="G15" s="58"/>
      <c r="H15" s="58"/>
      <c r="I15" s="58"/>
      <c r="J15" s="58"/>
      <c r="K15" s="58"/>
      <c r="L15" s="51"/>
      <c r="M15" s="51"/>
      <c r="N15" s="51"/>
      <c r="O15" s="51"/>
      <c r="P15" s="108" t="s">
        <v>56</v>
      </c>
      <c r="Q15" s="109">
        <v>2</v>
      </c>
      <c r="R15" s="110" t="s">
        <v>50</v>
      </c>
      <c r="S15" s="71"/>
      <c r="T15" s="62" t="str">
        <f>IF(ISBLANK(S15),"",VLOOKUP(S15,Inscripcion!$A$1:$E$200,2,FALSE))</f>
        <v/>
      </c>
      <c r="U15" s="57" t="str">
        <f>IF(ISBLANK(S15),"",VLOOKUP(S15,Inscripcion!$A$1:$E$200,3,FALSE))</f>
        <v/>
      </c>
      <c r="V15" s="63">
        <f>VLOOKUP(R15,Rifa!$A$1:$C$100,2,FALSE)</f>
        <v>2</v>
      </c>
      <c r="W15" s="64" t="str">
        <f>IF(ISBLANK(S15), "-", S15)</f>
        <v>-</v>
      </c>
      <c r="X15" s="111" t="str">
        <f>IF(X9="","",IF(X9="UP","DO",IF(X9="DO","UP","")))</f>
        <v>DO</v>
      </c>
      <c r="Y15" s="77"/>
    </row>
    <row r="16" spans="2:25" ht="12" customHeight="1" x14ac:dyDescent="0.25">
      <c r="B16" s="112"/>
      <c r="C16" s="113"/>
      <c r="D16" s="101"/>
      <c r="E16" s="98"/>
      <c r="F16" s="99"/>
      <c r="G16" s="114"/>
      <c r="H16" s="114"/>
      <c r="I16" s="114"/>
      <c r="J16" s="114"/>
      <c r="K16" s="114"/>
      <c r="L16" s="51"/>
      <c r="M16" s="51"/>
      <c r="N16" s="51"/>
      <c r="O16" s="51"/>
      <c r="P16" s="108" t="s">
        <v>56</v>
      </c>
      <c r="Q16" s="109">
        <v>3</v>
      </c>
      <c r="R16" s="110" t="s">
        <v>63</v>
      </c>
      <c r="S16" s="71"/>
      <c r="T16" s="62" t="str">
        <f>IF(ISBLANK(S16),"",VLOOKUP(S16,Inscripcion!$A$1:$E$200,2,FALSE))</f>
        <v/>
      </c>
      <c r="U16" s="57" t="str">
        <f>IF(ISBLANK(S16),"",VLOOKUP(S16,Inscripcion!$A$1:$E$200,3,FALSE))</f>
        <v/>
      </c>
      <c r="V16" s="63" t="e">
        <f>VLOOKUP(R16,Rifa!$A$1:$C$100,2,FALSE)</f>
        <v>#N/A</v>
      </c>
      <c r="W16" s="64" t="str">
        <f>IF(ISBLANK(S16), "-", S16)</f>
        <v>-</v>
      </c>
      <c r="X16" s="111" t="e">
        <f>IF(X10="","",IF(X10="UP","DO",IF(X10="DO","UP","")))</f>
        <v>#N/A</v>
      </c>
      <c r="Y16" s="77"/>
    </row>
    <row r="17" spans="2:25" ht="12" customHeight="1" x14ac:dyDescent="0.25">
      <c r="B17" s="101"/>
      <c r="C17" s="113"/>
      <c r="D17" s="101"/>
      <c r="E17" s="98"/>
      <c r="F17" s="99"/>
      <c r="G17" s="114"/>
      <c r="H17" s="114"/>
      <c r="I17" s="114"/>
      <c r="J17" s="114"/>
      <c r="K17" s="114"/>
      <c r="L17" s="51"/>
      <c r="M17" s="51"/>
      <c r="N17" s="51"/>
      <c r="O17" s="51"/>
      <c r="P17" s="115" t="s">
        <v>56</v>
      </c>
      <c r="Q17" s="116">
        <v>4</v>
      </c>
      <c r="R17" s="117" t="s">
        <v>64</v>
      </c>
      <c r="S17" s="87"/>
      <c r="T17" s="88" t="str">
        <f>IF(ISBLANK(S17),"",VLOOKUP(S17,Inscripcion!$A$1:$E$200,2,FALSE))</f>
        <v/>
      </c>
      <c r="U17" s="89" t="str">
        <f>IF(ISBLANK(S17),"",VLOOKUP(S17,Inscripcion!$A$1:$E$200,3,FALSE))</f>
        <v/>
      </c>
      <c r="V17" s="63" t="e">
        <f>VLOOKUP(R17,Rifa!$A$1:$C$100,2,FALSE)</f>
        <v>#N/A</v>
      </c>
      <c r="W17" s="64" t="str">
        <f>IF(ISBLANK(S17), "-", S17)</f>
        <v>-</v>
      </c>
      <c r="X17" s="118" t="e">
        <f>IF(X11="","",IF(X11="UP","DO",IF(X11="DO","UP","")))</f>
        <v>#N/A</v>
      </c>
      <c r="Y17" s="77"/>
    </row>
    <row r="18" spans="2:25" ht="12" customHeight="1" x14ac:dyDescent="0.25">
      <c r="B18" s="101"/>
      <c r="C18" s="113"/>
      <c r="D18" s="101"/>
      <c r="E18" s="98"/>
      <c r="F18" s="99"/>
      <c r="G18" s="114"/>
      <c r="H18" s="114"/>
      <c r="I18" s="114"/>
      <c r="J18" s="114"/>
      <c r="K18" s="114"/>
      <c r="L18" s="51"/>
      <c r="M18" s="119"/>
      <c r="N18" s="119"/>
      <c r="O18" s="119"/>
      <c r="P18" s="120"/>
      <c r="Q18" s="120"/>
      <c r="R18" s="120"/>
      <c r="S18" s="97"/>
      <c r="T18" s="98"/>
      <c r="U18" s="99"/>
      <c r="V18" s="100"/>
      <c r="W18" s="101"/>
      <c r="X18" s="96"/>
      <c r="Y18" s="77"/>
    </row>
    <row r="19" spans="2:25" ht="12" customHeight="1" x14ac:dyDescent="0.25">
      <c r="B19" s="96"/>
      <c r="C19" s="113"/>
      <c r="D19" s="101"/>
      <c r="E19" s="98"/>
      <c r="F19" s="99"/>
      <c r="G19" s="114"/>
      <c r="H19" s="114"/>
      <c r="I19" s="114"/>
      <c r="J19" s="114"/>
      <c r="K19" s="114"/>
      <c r="L19" s="51"/>
      <c r="M19" s="51"/>
      <c r="N19" s="51"/>
      <c r="O19" s="51"/>
      <c r="P19" s="120"/>
      <c r="Q19" s="120"/>
      <c r="R19" s="120"/>
      <c r="S19" s="97"/>
      <c r="T19" s="98"/>
      <c r="U19" s="99"/>
      <c r="V19" s="100"/>
      <c r="W19" s="101"/>
      <c r="X19" s="96"/>
      <c r="Y19" s="77"/>
    </row>
    <row r="20" spans="2:25" ht="12" customHeight="1" x14ac:dyDescent="0.25">
      <c r="B20" s="96"/>
      <c r="C20" s="113"/>
      <c r="D20" s="101"/>
      <c r="E20" s="98"/>
      <c r="F20" s="99"/>
      <c r="G20" s="114"/>
      <c r="H20" s="114"/>
      <c r="I20" s="114"/>
      <c r="J20" s="114"/>
      <c r="K20" s="114"/>
      <c r="L20" s="51"/>
      <c r="M20" s="51"/>
      <c r="N20" s="51"/>
      <c r="O20" s="51"/>
      <c r="P20" s="120"/>
      <c r="Q20" s="120"/>
      <c r="R20" s="120"/>
      <c r="S20" s="97"/>
      <c r="T20" s="98"/>
      <c r="U20" s="99"/>
      <c r="V20" s="101">
        <v>1</v>
      </c>
      <c r="W20" s="119" t="s">
        <v>65</v>
      </c>
      <c r="X20" s="96"/>
      <c r="Y20" s="51"/>
    </row>
    <row r="21" spans="2:25" ht="12" customHeight="1" x14ac:dyDescent="0.25">
      <c r="B21" s="101"/>
      <c r="C21" s="113"/>
      <c r="D21" s="101"/>
      <c r="E21" s="98"/>
      <c r="F21" s="99"/>
      <c r="G21" s="114"/>
      <c r="H21" s="114"/>
      <c r="I21" s="114"/>
      <c r="J21" s="114"/>
      <c r="K21" s="114"/>
      <c r="L21" s="51"/>
      <c r="M21" s="51"/>
      <c r="N21" s="51"/>
      <c r="O21" s="51"/>
      <c r="P21" s="120"/>
      <c r="Q21" s="120"/>
      <c r="R21" s="120"/>
      <c r="S21" s="97"/>
      <c r="T21" s="98"/>
      <c r="U21" s="99"/>
      <c r="V21" s="101">
        <v>2</v>
      </c>
      <c r="W21" s="119" t="s">
        <v>65</v>
      </c>
      <c r="X21" s="96"/>
      <c r="Y21" s="51"/>
    </row>
    <row r="22" spans="2:25" ht="12" customHeight="1" x14ac:dyDescent="0.25">
      <c r="B22" s="101"/>
      <c r="C22" s="113"/>
      <c r="D22" s="101"/>
      <c r="E22" s="98"/>
      <c r="F22" s="99"/>
      <c r="G22" s="114"/>
      <c r="H22" s="114"/>
      <c r="I22" s="114"/>
      <c r="J22" s="114"/>
      <c r="K22" s="114"/>
      <c r="L22" s="51"/>
      <c r="M22" s="51"/>
      <c r="N22" s="51"/>
      <c r="O22" s="51"/>
      <c r="V22" s="101">
        <v>3</v>
      </c>
      <c r="W22" s="119" t="s">
        <v>65</v>
      </c>
      <c r="Y22" s="51"/>
    </row>
    <row r="23" spans="2:25" ht="12" customHeight="1" x14ac:dyDescent="0.25">
      <c r="B23" s="96"/>
      <c r="C23" s="113"/>
      <c r="D23" s="101"/>
      <c r="E23" s="98"/>
      <c r="F23" s="99"/>
      <c r="G23" s="114"/>
      <c r="H23" s="114"/>
      <c r="I23" s="114"/>
      <c r="J23" s="114"/>
      <c r="K23" s="114"/>
      <c r="L23" s="51"/>
      <c r="M23" s="51"/>
      <c r="N23" s="51"/>
      <c r="O23" s="51"/>
      <c r="V23" s="101">
        <v>4</v>
      </c>
      <c r="W23" s="119" t="s">
        <v>65</v>
      </c>
      <c r="Y23" s="51"/>
    </row>
    <row r="24" spans="2:25" ht="12" customHeight="1" x14ac:dyDescent="0.25">
      <c r="B24" s="112"/>
      <c r="C24" s="113"/>
      <c r="D24" s="101"/>
      <c r="E24" s="98"/>
      <c r="F24" s="99"/>
      <c r="G24" s="114"/>
      <c r="H24" s="114"/>
      <c r="I24" s="114"/>
      <c r="J24" s="114"/>
      <c r="K24" s="114"/>
      <c r="L24" s="114"/>
      <c r="M24" s="114"/>
      <c r="N24" s="51"/>
      <c r="O24" s="51"/>
      <c r="V24" s="101">
        <v>5</v>
      </c>
      <c r="W24" s="119" t="s">
        <v>65</v>
      </c>
      <c r="Y24" s="51"/>
    </row>
    <row r="25" spans="2:25" ht="12" customHeight="1" x14ac:dyDescent="0.25">
      <c r="B25" s="101"/>
      <c r="C25" s="113"/>
      <c r="D25" s="101"/>
      <c r="E25" s="121"/>
      <c r="F25" s="122"/>
      <c r="G25" s="114"/>
      <c r="H25" s="114"/>
      <c r="I25" s="114"/>
      <c r="J25" s="114"/>
      <c r="K25" s="114"/>
      <c r="L25" s="114"/>
      <c r="M25" s="114"/>
      <c r="N25" s="51"/>
      <c r="O25" s="51"/>
      <c r="V25" s="101">
        <v>6</v>
      </c>
      <c r="W25" s="119" t="s">
        <v>65</v>
      </c>
      <c r="Y25" s="52"/>
    </row>
    <row r="26" spans="2:25" ht="12" customHeight="1" x14ac:dyDescent="0.25">
      <c r="B26" s="101"/>
      <c r="C26" s="113"/>
      <c r="D26" s="101"/>
      <c r="E26" s="98"/>
      <c r="F26" s="99"/>
      <c r="G26" s="114"/>
      <c r="H26" s="114"/>
      <c r="I26" s="114"/>
      <c r="J26" s="114"/>
      <c r="K26" s="114"/>
      <c r="L26" s="114"/>
      <c r="M26" s="114"/>
      <c r="N26" s="51"/>
      <c r="O26" s="51"/>
      <c r="V26" s="101">
        <v>7</v>
      </c>
      <c r="W26" s="119" t="s">
        <v>65</v>
      </c>
      <c r="Y26" s="52"/>
    </row>
    <row r="27" spans="2:25" ht="12" customHeight="1" x14ac:dyDescent="0.25">
      <c r="B27" s="101"/>
      <c r="C27" s="113"/>
      <c r="D27" s="101"/>
      <c r="E27" s="98"/>
      <c r="F27" s="99"/>
      <c r="G27" s="114"/>
      <c r="H27" s="114"/>
      <c r="I27" s="114"/>
      <c r="J27" s="114"/>
      <c r="K27" s="114"/>
      <c r="L27" s="114"/>
      <c r="M27" s="114"/>
      <c r="N27" s="51"/>
      <c r="O27" s="51"/>
      <c r="V27" s="101">
        <v>8</v>
      </c>
      <c r="W27" s="119" t="s">
        <v>65</v>
      </c>
      <c r="Y27" s="123"/>
    </row>
    <row r="28" spans="2:25" ht="12" customHeight="1" x14ac:dyDescent="0.25">
      <c r="B28" s="96"/>
      <c r="C28" s="113"/>
      <c r="D28" s="101"/>
      <c r="E28" s="98"/>
      <c r="F28" s="99"/>
      <c r="G28" s="114"/>
      <c r="H28" s="114"/>
      <c r="I28" s="114"/>
      <c r="J28" s="114"/>
      <c r="K28" s="114"/>
      <c r="L28" s="114"/>
      <c r="M28" s="114"/>
      <c r="N28" s="51"/>
      <c r="O28" s="51"/>
    </row>
    <row r="29" spans="2:25" ht="12" customHeight="1" x14ac:dyDescent="0.25">
      <c r="B29" s="101"/>
      <c r="C29" s="113"/>
      <c r="D29" s="101"/>
      <c r="E29" s="98"/>
      <c r="F29" s="99"/>
      <c r="G29" s="114"/>
      <c r="H29" s="114"/>
      <c r="I29" s="114"/>
      <c r="J29" s="114"/>
      <c r="K29" s="114"/>
      <c r="L29" s="114"/>
      <c r="M29" s="114"/>
      <c r="N29" s="51"/>
      <c r="O29" s="51"/>
    </row>
    <row r="30" spans="2:25" ht="12" customHeight="1" x14ac:dyDescent="0.25">
      <c r="B30" s="101"/>
      <c r="C30" s="113"/>
      <c r="D30" s="101"/>
      <c r="E30" s="124"/>
      <c r="F30" s="125"/>
      <c r="G30" s="114"/>
      <c r="H30" s="114"/>
      <c r="I30" s="114"/>
      <c r="J30" s="114"/>
      <c r="K30" s="114"/>
      <c r="L30" s="114"/>
      <c r="M30" s="114"/>
      <c r="N30" s="51"/>
      <c r="O30" s="51"/>
    </row>
    <row r="31" spans="2:25" ht="12" customHeight="1" x14ac:dyDescent="0.25">
      <c r="B31" s="96"/>
      <c r="C31" s="113"/>
      <c r="D31" s="101"/>
      <c r="E31" s="98"/>
      <c r="F31" s="99"/>
      <c r="G31" s="114"/>
      <c r="H31" s="114"/>
      <c r="I31" s="114"/>
      <c r="J31" s="114"/>
      <c r="K31" s="114"/>
      <c r="L31" s="114"/>
      <c r="M31" s="114"/>
      <c r="N31" s="51"/>
      <c r="O31" s="51"/>
    </row>
    <row r="32" spans="2:25" ht="12" customHeight="1" x14ac:dyDescent="0.25">
      <c r="B32" s="96"/>
      <c r="C32" s="113"/>
      <c r="D32" s="101"/>
      <c r="E32" s="98"/>
      <c r="F32" s="99"/>
      <c r="G32" s="114"/>
      <c r="H32" s="114"/>
      <c r="I32" s="114"/>
      <c r="J32" s="114"/>
      <c r="K32" s="114"/>
      <c r="L32" s="114"/>
      <c r="M32" s="114"/>
      <c r="N32" s="51"/>
      <c r="O32" s="51"/>
    </row>
    <row r="33" spans="2:25" ht="12" customHeight="1" x14ac:dyDescent="0.25">
      <c r="B33" s="101"/>
      <c r="C33" s="113"/>
      <c r="D33" s="101"/>
      <c r="E33" s="121"/>
      <c r="F33" s="122"/>
      <c r="G33" s="114"/>
      <c r="H33" s="114"/>
      <c r="I33" s="114"/>
      <c r="J33" s="114"/>
      <c r="K33" s="114"/>
      <c r="L33" s="114"/>
      <c r="M33" s="114"/>
      <c r="N33" s="51"/>
      <c r="O33" s="51"/>
      <c r="S33" s="51"/>
      <c r="X33" s="51"/>
    </row>
    <row r="34" spans="2:25" ht="12" customHeight="1" x14ac:dyDescent="0.25">
      <c r="B34" s="101"/>
      <c r="C34" s="113"/>
      <c r="D34" s="101"/>
      <c r="E34" s="98"/>
      <c r="F34" s="99"/>
      <c r="G34" s="114"/>
      <c r="H34" s="114"/>
      <c r="I34" s="114"/>
      <c r="J34" s="114"/>
      <c r="K34" s="114"/>
      <c r="L34" s="114"/>
      <c r="M34" s="114"/>
      <c r="N34" s="51"/>
      <c r="O34" s="51"/>
      <c r="S34" s="51"/>
      <c r="X34" s="51"/>
    </row>
    <row r="35" spans="2:25" ht="12" customHeight="1" x14ac:dyDescent="0.25">
      <c r="B35" s="96"/>
      <c r="C35" s="113"/>
      <c r="D35" s="101"/>
      <c r="E35" s="98"/>
      <c r="F35" s="99"/>
      <c r="G35" s="114"/>
      <c r="H35" s="114"/>
      <c r="I35" s="114"/>
      <c r="J35" s="114"/>
      <c r="K35" s="114"/>
      <c r="L35" s="114"/>
      <c r="M35" s="114"/>
      <c r="N35" s="51"/>
      <c r="O35" s="51"/>
      <c r="S35" s="51"/>
      <c r="X35" s="51"/>
    </row>
    <row r="36" spans="2:25" ht="12" customHeight="1" x14ac:dyDescent="0.25">
      <c r="B36" s="101"/>
      <c r="C36" s="113"/>
      <c r="D36" s="101"/>
      <c r="E36" s="98"/>
      <c r="F36" s="99"/>
      <c r="G36" s="114"/>
      <c r="H36" s="114"/>
      <c r="I36" s="114"/>
      <c r="J36" s="114"/>
      <c r="K36" s="114"/>
      <c r="L36" s="114"/>
      <c r="M36" s="114"/>
      <c r="N36" s="51"/>
      <c r="O36" s="51"/>
      <c r="S36" s="51"/>
      <c r="X36" s="51"/>
    </row>
    <row r="37" spans="2:25" ht="12" customHeight="1" x14ac:dyDescent="0.25">
      <c r="B37" s="101"/>
      <c r="C37" s="113"/>
      <c r="D37" s="101"/>
      <c r="E37" s="98"/>
      <c r="F37" s="99"/>
      <c r="G37" s="114"/>
      <c r="H37" s="114"/>
      <c r="I37" s="114"/>
      <c r="J37" s="114"/>
      <c r="K37" s="114"/>
      <c r="L37" s="114"/>
      <c r="M37" s="114"/>
      <c r="N37" s="51"/>
      <c r="O37" s="51"/>
      <c r="P37" s="52"/>
      <c r="Q37" s="52"/>
      <c r="R37" s="52"/>
      <c r="S37" s="52"/>
      <c r="T37" s="52"/>
      <c r="U37" s="126"/>
      <c r="V37" s="52"/>
      <c r="W37" s="52"/>
      <c r="X37" s="52"/>
    </row>
    <row r="38" spans="2:25" ht="12" customHeight="1" x14ac:dyDescent="0.25">
      <c r="B38" s="101"/>
      <c r="C38" s="113"/>
      <c r="D38" s="101"/>
      <c r="E38" s="124"/>
      <c r="F38" s="125"/>
      <c r="G38" s="114"/>
      <c r="H38" s="114"/>
      <c r="I38" s="114"/>
      <c r="J38" s="114"/>
      <c r="K38" s="114"/>
      <c r="L38" s="114"/>
      <c r="M38" s="114"/>
      <c r="N38" s="51"/>
      <c r="O38" s="51"/>
      <c r="P38" s="52"/>
      <c r="Q38" s="52"/>
      <c r="R38" s="52"/>
      <c r="S38" s="52"/>
      <c r="T38" s="52"/>
      <c r="U38" s="126"/>
      <c r="V38" s="52"/>
      <c r="W38" s="52"/>
      <c r="X38" s="52"/>
    </row>
    <row r="39" spans="2:25" ht="12" customHeight="1" x14ac:dyDescent="0.25">
      <c r="B39" s="96"/>
      <c r="C39" s="113"/>
      <c r="D39" s="101"/>
      <c r="E39" s="98"/>
      <c r="F39" s="99"/>
      <c r="G39" s="114"/>
      <c r="H39" s="114"/>
      <c r="I39" s="114"/>
      <c r="J39" s="114"/>
      <c r="K39" s="114"/>
      <c r="L39" s="114"/>
      <c r="M39" s="114"/>
      <c r="N39" s="52"/>
      <c r="O39" s="52"/>
      <c r="P39" s="52"/>
      <c r="Q39" s="52"/>
      <c r="R39" s="52"/>
      <c r="S39" s="52"/>
      <c r="T39" s="52"/>
      <c r="U39" s="126"/>
      <c r="V39" s="52"/>
      <c r="W39" s="52"/>
      <c r="X39" s="52"/>
    </row>
    <row r="40" spans="2:25" ht="12" customHeight="1" x14ac:dyDescent="0.25">
      <c r="B40" s="101"/>
      <c r="C40" s="101"/>
      <c r="D40" s="101"/>
      <c r="E40" s="101"/>
      <c r="F40" s="99"/>
      <c r="G40" s="101"/>
      <c r="H40" s="101"/>
      <c r="I40" s="101"/>
      <c r="J40" s="101"/>
      <c r="K40" s="101"/>
      <c r="L40" s="114"/>
      <c r="M40" s="114"/>
      <c r="N40" s="52"/>
      <c r="O40" s="52"/>
      <c r="P40" s="52"/>
      <c r="Q40" s="52"/>
      <c r="R40" s="52"/>
      <c r="S40" s="52"/>
      <c r="T40" s="52"/>
      <c r="U40" s="126"/>
      <c r="V40" s="52"/>
      <c r="W40" s="52"/>
      <c r="X40" s="52"/>
      <c r="Y40" s="127"/>
    </row>
    <row r="41" spans="2:25" ht="12" customHeight="1" x14ac:dyDescent="0.25">
      <c r="B41" s="101"/>
      <c r="C41" s="101"/>
      <c r="D41" s="101"/>
      <c r="E41" s="101"/>
      <c r="F41" s="99"/>
      <c r="G41" s="101"/>
      <c r="H41" s="101"/>
      <c r="I41" s="101"/>
      <c r="J41" s="101"/>
      <c r="K41" s="101"/>
      <c r="L41" s="51"/>
      <c r="M41" s="51"/>
      <c r="N41" s="52"/>
      <c r="O41" s="52"/>
      <c r="P41" s="52"/>
      <c r="Q41" s="52"/>
      <c r="R41" s="52"/>
      <c r="S41" s="52"/>
      <c r="T41" s="52"/>
      <c r="U41" s="126"/>
      <c r="V41" s="52"/>
      <c r="W41" s="52"/>
      <c r="X41" s="52"/>
      <c r="Y41" s="52"/>
    </row>
    <row r="42" spans="2:25" ht="12" customHeight="1" x14ac:dyDescent="0.25">
      <c r="B42" s="101"/>
      <c r="C42" s="101"/>
      <c r="D42" s="101"/>
      <c r="E42" s="101"/>
      <c r="F42" s="99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27"/>
      <c r="T42" s="52" t="s">
        <v>66</v>
      </c>
      <c r="U42" s="99" t="s">
        <v>66</v>
      </c>
      <c r="V42" s="101"/>
      <c r="W42" s="119"/>
      <c r="X42" s="127"/>
      <c r="Y42" s="52"/>
    </row>
    <row r="43" spans="2:25" ht="12" customHeight="1" x14ac:dyDescent="0.25">
      <c r="B43" s="101"/>
      <c r="C43" s="101"/>
      <c r="D43" s="101"/>
      <c r="E43" s="101"/>
      <c r="F43" s="99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27"/>
      <c r="T43" s="52"/>
      <c r="U43" s="99"/>
      <c r="V43" s="101"/>
      <c r="W43" s="119"/>
      <c r="X43" s="127"/>
      <c r="Y43" s="52"/>
    </row>
    <row r="44" spans="2:25" ht="12" customHeight="1" x14ac:dyDescent="0.25">
      <c r="B44" s="101"/>
      <c r="C44" s="101"/>
      <c r="D44" s="101"/>
      <c r="E44" s="101"/>
      <c r="F44" s="99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27"/>
      <c r="T44" s="52"/>
      <c r="U44" s="99"/>
      <c r="V44" s="101"/>
      <c r="W44" s="119"/>
      <c r="X44" s="127"/>
      <c r="Y44" s="52"/>
    </row>
    <row r="45" spans="2:25" ht="12" customHeight="1" x14ac:dyDescent="0.25">
      <c r="B45" s="101"/>
      <c r="C45" s="101"/>
      <c r="D45" s="101"/>
      <c r="E45" s="101"/>
      <c r="F45" s="99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27"/>
      <c r="T45" s="52"/>
      <c r="U45" s="99"/>
      <c r="V45" s="101"/>
      <c r="W45" s="119"/>
      <c r="X45" s="127"/>
      <c r="Y45" s="52"/>
    </row>
    <row r="46" spans="2:25" ht="12" customHeight="1" x14ac:dyDescent="0.25">
      <c r="B46" s="101"/>
      <c r="C46" s="101"/>
      <c r="D46" s="101"/>
      <c r="E46" s="101"/>
      <c r="F46" s="99"/>
      <c r="G46" s="101"/>
      <c r="H46" s="101"/>
      <c r="I46" s="101"/>
      <c r="J46" s="101"/>
      <c r="K46" s="101"/>
      <c r="L46" s="101"/>
      <c r="M46" s="101"/>
      <c r="N46" s="101"/>
      <c r="O46" s="101"/>
      <c r="P46" s="119"/>
      <c r="Q46" s="119"/>
      <c r="R46" s="119"/>
      <c r="S46" s="127"/>
      <c r="T46" s="52"/>
      <c r="V46" s="101"/>
      <c r="W46" s="119"/>
      <c r="X46" s="127"/>
      <c r="Y46" s="52"/>
    </row>
    <row r="47" spans="2:25" ht="12.75" customHeight="1" x14ac:dyDescent="0.25">
      <c r="P47" s="119"/>
      <c r="Q47" s="119"/>
      <c r="R47" s="119"/>
      <c r="S47" s="127"/>
      <c r="T47" s="52"/>
      <c r="V47" s="101"/>
      <c r="W47" s="119"/>
      <c r="X47" s="127"/>
      <c r="Y47" s="52"/>
    </row>
    <row r="48" spans="2:25" ht="12.75" customHeight="1" x14ac:dyDescent="0.25">
      <c r="P48" s="119"/>
      <c r="Q48" s="119"/>
      <c r="R48" s="119"/>
      <c r="S48" s="127"/>
      <c r="T48" s="52"/>
      <c r="V48" s="101"/>
      <c r="W48" s="119"/>
      <c r="X48" s="127"/>
      <c r="Y48" s="52"/>
    </row>
    <row r="49" spans="16:25" ht="12.75" customHeight="1" x14ac:dyDescent="0.25">
      <c r="P49" s="119"/>
      <c r="Q49" s="119"/>
      <c r="R49" s="119"/>
      <c r="S49" s="127"/>
      <c r="T49" s="52"/>
      <c r="V49" s="101"/>
      <c r="W49" s="119"/>
      <c r="X49" s="127"/>
      <c r="Y49" s="52"/>
    </row>
    <row r="50" spans="16:25" ht="12.75" customHeight="1" x14ac:dyDescent="0.25">
      <c r="P50" s="119"/>
      <c r="Q50" s="119"/>
      <c r="R50" s="119"/>
      <c r="S50" s="127"/>
      <c r="T50" s="52"/>
      <c r="V50" s="101"/>
      <c r="W50" s="119"/>
      <c r="X50" s="127"/>
      <c r="Y50" s="52"/>
    </row>
    <row r="51" spans="16:25" ht="12.75" customHeight="1" x14ac:dyDescent="0.25">
      <c r="P51" s="119"/>
      <c r="Q51" s="119"/>
      <c r="R51" s="119"/>
      <c r="S51" s="127"/>
      <c r="T51" s="52"/>
      <c r="V51" s="101"/>
      <c r="W51" s="119"/>
      <c r="X51" s="127"/>
      <c r="Y51" s="52"/>
    </row>
    <row r="52" spans="16:25" ht="12.75" customHeight="1" x14ac:dyDescent="0.25">
      <c r="P52" s="119"/>
      <c r="Q52" s="119"/>
      <c r="R52" s="119"/>
      <c r="S52" s="127"/>
      <c r="T52" s="52"/>
      <c r="V52" s="101"/>
      <c r="W52" s="119"/>
      <c r="X52" s="127"/>
      <c r="Y52" s="52"/>
    </row>
    <row r="53" spans="16:25" ht="12.75" customHeight="1" x14ac:dyDescent="0.25">
      <c r="P53" s="119"/>
      <c r="Q53" s="119"/>
      <c r="R53" s="119"/>
      <c r="S53" s="127"/>
      <c r="T53" s="52"/>
      <c r="V53" s="101"/>
      <c r="W53" s="119"/>
      <c r="X53" s="127"/>
      <c r="Y53" s="52"/>
    </row>
    <row r="54" spans="16:25" ht="12.75" customHeight="1" x14ac:dyDescent="0.25">
      <c r="P54" s="119"/>
      <c r="Q54" s="119"/>
      <c r="R54" s="119"/>
      <c r="S54" s="127"/>
      <c r="T54" s="52"/>
      <c r="V54" s="101"/>
      <c r="W54" s="119"/>
      <c r="X54" s="127"/>
      <c r="Y54" s="52"/>
    </row>
    <row r="55" spans="16:25" ht="12.75" customHeight="1" x14ac:dyDescent="0.25">
      <c r="P55" s="119"/>
      <c r="Q55" s="119"/>
      <c r="R55" s="119"/>
      <c r="S55" s="127"/>
      <c r="T55" s="52"/>
      <c r="V55" s="101"/>
      <c r="W55" s="119"/>
      <c r="X55" s="127"/>
      <c r="Y55" s="52"/>
    </row>
    <row r="56" spans="16:25" ht="12.75" customHeight="1" x14ac:dyDescent="0.25">
      <c r="P56" s="119"/>
      <c r="Q56" s="119"/>
      <c r="R56" s="119"/>
      <c r="S56" s="127"/>
      <c r="T56" s="52"/>
      <c r="V56" s="101"/>
      <c r="W56" s="119"/>
      <c r="X56" s="127"/>
      <c r="Y56" s="52"/>
    </row>
    <row r="57" spans="16:25" ht="12.75" customHeight="1" x14ac:dyDescent="0.25">
      <c r="P57" s="119"/>
      <c r="Q57" s="119"/>
      <c r="R57" s="119"/>
      <c r="S57" s="127"/>
      <c r="T57" s="52"/>
      <c r="V57" s="101"/>
      <c r="W57" s="119"/>
      <c r="X57" s="127"/>
      <c r="Y57" s="52"/>
    </row>
    <row r="58" spans="16:25" ht="12.75" customHeight="1" x14ac:dyDescent="0.25">
      <c r="P58" s="119"/>
      <c r="Q58" s="119"/>
      <c r="R58" s="119"/>
      <c r="S58" s="127"/>
      <c r="T58" s="52"/>
      <c r="V58" s="101"/>
      <c r="W58" s="119"/>
      <c r="X58" s="127"/>
      <c r="Y58" s="52"/>
    </row>
    <row r="59" spans="16:25" ht="12.75" customHeight="1" x14ac:dyDescent="0.25">
      <c r="P59" s="119"/>
      <c r="Q59" s="119"/>
      <c r="R59" s="119"/>
      <c r="S59" s="127"/>
      <c r="T59" s="52"/>
      <c r="V59" s="101"/>
      <c r="W59" s="119"/>
      <c r="X59" s="127"/>
      <c r="Y59" s="52"/>
    </row>
    <row r="60" spans="16:25" ht="12.75" customHeight="1" x14ac:dyDescent="0.25">
      <c r="P60" s="119"/>
      <c r="Q60" s="119"/>
      <c r="R60" s="119"/>
      <c r="S60" s="127"/>
      <c r="T60" s="52"/>
      <c r="V60" s="101"/>
      <c r="W60" s="119"/>
      <c r="X60" s="127"/>
      <c r="Y60" s="52"/>
    </row>
    <row r="61" spans="16:25" ht="12.75" customHeight="1" x14ac:dyDescent="0.25">
      <c r="P61" s="119"/>
      <c r="Q61" s="119"/>
      <c r="R61" s="119"/>
      <c r="S61" s="127"/>
      <c r="T61" s="52"/>
      <c r="V61" s="101"/>
      <c r="W61" s="119"/>
      <c r="X61" s="127"/>
      <c r="Y61" s="52"/>
    </row>
    <row r="62" spans="16:25" ht="12.75" customHeight="1" x14ac:dyDescent="0.25">
      <c r="P62" s="119"/>
      <c r="Q62" s="119"/>
      <c r="R62" s="119"/>
      <c r="S62" s="127"/>
      <c r="T62" s="52"/>
      <c r="V62" s="101"/>
      <c r="W62" s="119"/>
      <c r="X62" s="127"/>
      <c r="Y62" s="52"/>
    </row>
    <row r="63" spans="16:25" ht="12.75" customHeight="1" x14ac:dyDescent="0.25">
      <c r="P63" s="119"/>
      <c r="Q63" s="119"/>
      <c r="R63" s="119"/>
      <c r="S63" s="127"/>
      <c r="T63" s="52"/>
      <c r="V63" s="101"/>
      <c r="W63" s="119"/>
      <c r="X63" s="127"/>
      <c r="Y63" s="52"/>
    </row>
    <row r="64" spans="16:25" ht="12.75" customHeight="1" x14ac:dyDescent="0.25">
      <c r="P64" s="119"/>
      <c r="Q64" s="119"/>
      <c r="R64" s="119"/>
      <c r="S64" s="127"/>
      <c r="T64" s="52"/>
      <c r="V64" s="101"/>
      <c r="W64" s="119"/>
      <c r="X64" s="127"/>
      <c r="Y64" s="52"/>
    </row>
    <row r="65" spans="16:25" ht="12.75" customHeight="1" x14ac:dyDescent="0.25">
      <c r="P65" s="119"/>
      <c r="Q65" s="119"/>
      <c r="R65" s="119"/>
      <c r="S65" s="127"/>
      <c r="T65" s="52"/>
      <c r="V65" s="101"/>
      <c r="W65" s="119"/>
      <c r="X65" s="127"/>
      <c r="Y65" s="52"/>
    </row>
    <row r="66" spans="16:25" ht="12.75" customHeight="1" x14ac:dyDescent="0.25">
      <c r="V66" s="101"/>
      <c r="W66" s="119"/>
    </row>
    <row r="67" spans="16:25" ht="12.75" customHeight="1" x14ac:dyDescent="0.25">
      <c r="V67" s="101"/>
      <c r="W67" s="119"/>
    </row>
    <row r="68" spans="16:25" ht="12.75" customHeight="1" x14ac:dyDescent="0.25">
      <c r="V68" s="101"/>
      <c r="W68" s="119"/>
    </row>
    <row r="69" spans="16:25" ht="12.75" customHeight="1" x14ac:dyDescent="0.25">
      <c r="V69" s="101"/>
      <c r="W69" s="119"/>
    </row>
    <row r="70" spans="16:25" ht="12.75" customHeight="1" x14ac:dyDescent="0.25">
      <c r="V70" s="101"/>
      <c r="W70" s="119"/>
    </row>
    <row r="71" spans="16:25" ht="12.75" customHeight="1" x14ac:dyDescent="0.25">
      <c r="V71" s="101"/>
      <c r="W71" s="119"/>
    </row>
    <row r="72" spans="16:25" ht="12.75" customHeight="1" x14ac:dyDescent="0.25">
      <c r="V72" s="101"/>
      <c r="W72" s="119"/>
    </row>
    <row r="73" spans="16:25" ht="12.75" customHeight="1" x14ac:dyDescent="0.25">
      <c r="V73" s="101"/>
      <c r="W73" s="119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Inscripcion</vt:lpstr>
      <vt:lpstr>Grupo 1 (A)</vt:lpstr>
      <vt:lpstr>Grupo 2 (B)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2021-03-05T01:42:02Z</dcterms:created>
  <dcterms:modified xsi:type="dcterms:W3CDTF">2021-03-05T14:31:54Z</dcterms:modified>
</cp:coreProperties>
</file>