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RANKINGS 2021\III Ranking 2021\III FEM\Grupos\"/>
    </mc:Choice>
  </mc:AlternateContent>
  <bookViews>
    <workbookView xWindow="-120" yWindow="-120" windowWidth="29040" windowHeight="15840" firstSheet="4" activeTab="9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Rifa" sheetId="9" r:id="rId9"/>
    <sheet name="Llave" sheetId="10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6" i="10" l="1"/>
  <c r="V26" i="10"/>
  <c r="U26" i="10"/>
  <c r="T26" i="10"/>
  <c r="W25" i="10"/>
  <c r="U25" i="10"/>
  <c r="T25" i="10"/>
  <c r="W24" i="10"/>
  <c r="V24" i="10"/>
  <c r="U24" i="10"/>
  <c r="T24" i="10"/>
  <c r="W23" i="10"/>
  <c r="U23" i="10"/>
  <c r="T23" i="10"/>
  <c r="W22" i="10"/>
  <c r="U22" i="10"/>
  <c r="T22" i="10"/>
  <c r="W21" i="10"/>
  <c r="U21" i="10"/>
  <c r="T21" i="10"/>
  <c r="W20" i="10"/>
  <c r="V20" i="10"/>
  <c r="U20" i="10"/>
  <c r="T20" i="10"/>
  <c r="W19" i="10"/>
  <c r="V19" i="10"/>
  <c r="U19" i="10"/>
  <c r="T19" i="10"/>
  <c r="W15" i="10"/>
  <c r="V15" i="10"/>
  <c r="X15" i="10" s="1"/>
  <c r="X26" i="10" s="1"/>
  <c r="U15" i="10"/>
  <c r="T15" i="10"/>
  <c r="W14" i="10"/>
  <c r="X14" i="10"/>
  <c r="X25" i="10" s="1"/>
  <c r="U14" i="10"/>
  <c r="T14" i="10"/>
  <c r="W13" i="10"/>
  <c r="X13" i="10"/>
  <c r="X24" i="10" s="1"/>
  <c r="U13" i="10"/>
  <c r="T13" i="10"/>
  <c r="W12" i="10"/>
  <c r="X12" i="10"/>
  <c r="X23" i="10" s="1"/>
  <c r="U12" i="10"/>
  <c r="T12" i="10"/>
  <c r="W11" i="10"/>
  <c r="X11" i="10"/>
  <c r="X22" i="10" s="1"/>
  <c r="U11" i="10"/>
  <c r="T11" i="10"/>
  <c r="W10" i="10"/>
  <c r="X10" i="10"/>
  <c r="X21" i="10" s="1"/>
  <c r="U10" i="10"/>
  <c r="T10" i="10"/>
  <c r="W9" i="10"/>
  <c r="V9" i="10"/>
  <c r="X9" i="10" s="1"/>
  <c r="X20" i="10" s="1"/>
  <c r="U9" i="10"/>
  <c r="T9" i="10"/>
  <c r="W8" i="10"/>
  <c r="V8" i="10"/>
  <c r="U8" i="10"/>
  <c r="T8" i="10"/>
  <c r="D27" i="8"/>
  <c r="D23" i="8"/>
  <c r="D19" i="8"/>
  <c r="D24" i="8" s="1"/>
  <c r="D29" i="8" s="1"/>
  <c r="G15" i="8"/>
  <c r="F15" i="8"/>
  <c r="E15" i="8"/>
  <c r="D15" i="8"/>
  <c r="D20" i="8" s="1"/>
  <c r="D25" i="8" s="1"/>
  <c r="G14" i="8"/>
  <c r="F14" i="8"/>
  <c r="E14" i="8"/>
  <c r="D14" i="8"/>
  <c r="G13" i="8"/>
  <c r="F13" i="8"/>
  <c r="E13" i="8"/>
  <c r="D13" i="8"/>
  <c r="D21" i="8" s="1"/>
  <c r="G12" i="8"/>
  <c r="F12" i="8"/>
  <c r="E12" i="8"/>
  <c r="D12" i="8"/>
  <c r="D26" i="8" s="1"/>
  <c r="D21" i="7"/>
  <c r="D20" i="7"/>
  <c r="G14" i="7"/>
  <c r="F14" i="7"/>
  <c r="E14" i="7"/>
  <c r="D14" i="7"/>
  <c r="D23" i="7" s="1"/>
  <c r="G13" i="7"/>
  <c r="F13" i="7"/>
  <c r="E13" i="7"/>
  <c r="D13" i="7"/>
  <c r="D22" i="7" s="1"/>
  <c r="G12" i="7"/>
  <c r="F12" i="7"/>
  <c r="E12" i="7"/>
  <c r="D12" i="7"/>
  <c r="D18" i="7" s="1"/>
  <c r="D23" i="6"/>
  <c r="D19" i="6"/>
  <c r="G14" i="6"/>
  <c r="F14" i="6"/>
  <c r="E14" i="6"/>
  <c r="D14" i="6"/>
  <c r="G13" i="6"/>
  <c r="F13" i="6"/>
  <c r="E13" i="6"/>
  <c r="D13" i="6"/>
  <c r="D21" i="6" s="1"/>
  <c r="G12" i="6"/>
  <c r="F12" i="6"/>
  <c r="E12" i="6"/>
  <c r="D12" i="6"/>
  <c r="D20" i="6" s="1"/>
  <c r="D21" i="5"/>
  <c r="D20" i="5"/>
  <c r="G14" i="5"/>
  <c r="F14" i="5"/>
  <c r="E14" i="5"/>
  <c r="D14" i="5"/>
  <c r="D23" i="5" s="1"/>
  <c r="G13" i="5"/>
  <c r="F13" i="5"/>
  <c r="E13" i="5"/>
  <c r="D13" i="5"/>
  <c r="D22" i="5" s="1"/>
  <c r="G12" i="5"/>
  <c r="F12" i="5"/>
  <c r="E12" i="5"/>
  <c r="D12" i="5"/>
  <c r="D18" i="5" s="1"/>
  <c r="G14" i="4"/>
  <c r="F14" i="4"/>
  <c r="E14" i="4"/>
  <c r="D14" i="4"/>
  <c r="D23" i="4" s="1"/>
  <c r="G13" i="4"/>
  <c r="F13" i="4"/>
  <c r="E13" i="4"/>
  <c r="D13" i="4"/>
  <c r="D21" i="4" s="1"/>
  <c r="G12" i="4"/>
  <c r="F12" i="4"/>
  <c r="E12" i="4"/>
  <c r="D12" i="4"/>
  <c r="D20" i="4" s="1"/>
  <c r="D21" i="3"/>
  <c r="D20" i="3"/>
  <c r="G14" i="3"/>
  <c r="F14" i="3"/>
  <c r="E14" i="3"/>
  <c r="D14" i="3"/>
  <c r="D23" i="3" s="1"/>
  <c r="G13" i="3"/>
  <c r="F13" i="3"/>
  <c r="E13" i="3"/>
  <c r="D13" i="3"/>
  <c r="D22" i="3" s="1"/>
  <c r="G12" i="3"/>
  <c r="F12" i="3"/>
  <c r="E12" i="3"/>
  <c r="D12" i="3"/>
  <c r="D18" i="3" s="1"/>
  <c r="G14" i="2"/>
  <c r="F14" i="2"/>
  <c r="E14" i="2"/>
  <c r="D14" i="2"/>
  <c r="D23" i="2" s="1"/>
  <c r="G13" i="2"/>
  <c r="F13" i="2"/>
  <c r="E13" i="2"/>
  <c r="D13" i="2"/>
  <c r="D21" i="2" s="1"/>
  <c r="G12" i="2"/>
  <c r="F12" i="2"/>
  <c r="E12" i="2"/>
  <c r="D12" i="2"/>
  <c r="D18" i="2" s="1"/>
  <c r="D17" i="10" l="1"/>
  <c r="F17" i="10" s="1"/>
  <c r="D18" i="4"/>
  <c r="D22" i="4"/>
  <c r="D18" i="6"/>
  <c r="D22" i="6"/>
  <c r="D18" i="8"/>
  <c r="D22" i="8"/>
  <c r="D8" i="10"/>
  <c r="D9" i="10"/>
  <c r="D10" i="10"/>
  <c r="D11" i="10"/>
  <c r="D12" i="10"/>
  <c r="D13" i="10"/>
  <c r="D14" i="10"/>
  <c r="D15" i="10"/>
  <c r="D16" i="10"/>
  <c r="D22" i="10"/>
  <c r="D23" i="10"/>
  <c r="D20" i="2"/>
  <c r="D28" i="8"/>
  <c r="D18" i="10"/>
  <c r="D22" i="2"/>
  <c r="D19" i="2"/>
  <c r="D19" i="4"/>
  <c r="D19" i="10"/>
  <c r="D20" i="10"/>
  <c r="D21" i="10"/>
  <c r="D19" i="3"/>
  <c r="D19" i="5"/>
  <c r="D19" i="7"/>
  <c r="X8" i="10"/>
  <c r="X19" i="10" s="1"/>
  <c r="E17" i="10" l="1"/>
  <c r="E11" i="10"/>
  <c r="F11" i="10"/>
  <c r="F14" i="10"/>
  <c r="E14" i="10"/>
  <c r="F19" i="10"/>
  <c r="E19" i="10"/>
  <c r="E9" i="10"/>
  <c r="F9" i="10"/>
  <c r="F21" i="10"/>
  <c r="E21" i="10"/>
  <c r="F15" i="10"/>
  <c r="E15" i="10"/>
  <c r="F20" i="10"/>
  <c r="E20" i="10"/>
  <c r="F23" i="10"/>
  <c r="E23" i="10"/>
  <c r="F10" i="10"/>
  <c r="E10" i="10"/>
  <c r="E18" i="10"/>
  <c r="F18" i="10"/>
  <c r="F22" i="10"/>
  <c r="E22" i="10"/>
  <c r="F13" i="10"/>
  <c r="E13" i="10"/>
  <c r="F16" i="10"/>
  <c r="E16" i="10"/>
  <c r="F12" i="10"/>
  <c r="E12" i="10"/>
  <c r="E8" i="10"/>
  <c r="F8" i="10"/>
</calcChain>
</file>

<file path=xl/sharedStrings.xml><?xml version="1.0" encoding="utf-8"?>
<sst xmlns="http://schemas.openxmlformats.org/spreadsheetml/2006/main" count="319" uniqueCount="103">
  <si>
    <t>3er Ranking Femenino Menor 2021</t>
  </si>
  <si>
    <t>REPORTE DE INSCRIPCION PARA SUB11</t>
  </si>
  <si>
    <t>CARNE</t>
  </si>
  <si>
    <t>NOMBRE</t>
  </si>
  <si>
    <t>CLUB</t>
  </si>
  <si>
    <t>RANKING</t>
  </si>
  <si>
    <t>PUNTOS</t>
  </si>
  <si>
    <t>Valentina Garro Valverde</t>
  </si>
  <si>
    <t>Santa Ana</t>
  </si>
  <si>
    <t>Ximena Miller Mora</t>
  </si>
  <si>
    <t>San José</t>
  </si>
  <si>
    <t>Amanda Jiménez Moraga</t>
  </si>
  <si>
    <t>Keila Natasha Mora Mora</t>
  </si>
  <si>
    <t>Alajuela</t>
  </si>
  <si>
    <t>Yara Navarrete Gonzalez</t>
  </si>
  <si>
    <t>Santo Domingo</t>
  </si>
  <si>
    <t>Yu Bei Chen Cen</t>
  </si>
  <si>
    <t>Escazú</t>
  </si>
  <si>
    <t>Yu Lei Chen Cen</t>
  </si>
  <si>
    <t>Mariana Rivera Torres</t>
  </si>
  <si>
    <t>Esparza</t>
  </si>
  <si>
    <t>Fiorella Alvarez Salas</t>
  </si>
  <si>
    <t>Noemi Sofia Matarrita Campos</t>
  </si>
  <si>
    <t>Tabatha Lopez Solis</t>
  </si>
  <si>
    <t>Escazu</t>
  </si>
  <si>
    <t>NUEVO AFILIADO</t>
  </si>
  <si>
    <t>Aisha Padilla Gonzàlez</t>
  </si>
  <si>
    <t>Sara Valeria Arguedas Suarez</t>
  </si>
  <si>
    <t>Perez Zeledon</t>
  </si>
  <si>
    <t>Carla Manzano De Benedetis</t>
  </si>
  <si>
    <t>Danna Alondra Barrantes Ramirez</t>
  </si>
  <si>
    <t>Cartago</t>
  </si>
  <si>
    <t>Kiany Martinez Jimenez</t>
  </si>
  <si>
    <t>Karyna Cascante Marin</t>
  </si>
  <si>
    <t>Maria Celeste Molina Pacheco</t>
  </si>
  <si>
    <t>Kenllelyn Gutierrez Gonzalez</t>
  </si>
  <si>
    <t>Camila Alejandra Peña Lara</t>
  </si>
  <si>
    <t>Fiorella Fallas Cardenas</t>
  </si>
  <si>
    <t>Aserri</t>
  </si>
  <si>
    <t>Antonella Quirós Chinchilla</t>
  </si>
  <si>
    <t>Aserrí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</si>
  <si>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</si>
  <si>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</si>
  <si>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</si>
  <si>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</si>
  <si>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</si>
  <si>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</si>
  <si>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</si>
  <si>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</si>
  <si>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</si>
  <si>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</si>
  <si>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</si>
  <si>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</si>
  <si>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</si>
  <si>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</si>
  <si>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</si>
  <si>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</si>
  <si>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</si>
  <si>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</si>
  <si>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</si>
  <si>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</si>
  <si>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SUB11</t>
  </si>
  <si>
    <t>1 (A)</t>
  </si>
  <si>
    <t>2 (B)</t>
  </si>
  <si>
    <t>3 (C)</t>
  </si>
  <si>
    <t>4 (D)</t>
  </si>
  <si>
    <t>5 (E)</t>
  </si>
  <si>
    <t>6 (F)</t>
  </si>
  <si>
    <t xml:space="preserve">Fecha: </t>
  </si>
  <si>
    <t>Categoría:</t>
  </si>
  <si>
    <t>Nº</t>
  </si>
  <si>
    <t>7 (G)</t>
  </si>
  <si>
    <t>Pegue el resultado de la rifa abajo</t>
  </si>
  <si>
    <t>Posicion en la llave</t>
  </si>
  <si>
    <t>1A</t>
  </si>
  <si>
    <t>bye</t>
  </si>
  <si>
    <t>2C</t>
  </si>
  <si>
    <t>2G</t>
  </si>
  <si>
    <t>1E</t>
  </si>
  <si>
    <t>2F</t>
  </si>
  <si>
    <t>2B</t>
  </si>
  <si>
    <t>1D</t>
  </si>
  <si>
    <t>1C</t>
  </si>
  <si>
    <t>2E</t>
  </si>
  <si>
    <t>2A</t>
  </si>
  <si>
    <t>1G</t>
  </si>
  <si>
    <t>1F</t>
  </si>
  <si>
    <t>2D</t>
  </si>
  <si>
    <t>1B</t>
  </si>
  <si>
    <t>GANADORES DE GRUPO</t>
  </si>
  <si>
    <t>1st G1</t>
  </si>
  <si>
    <t>Gr</t>
  </si>
  <si>
    <t>2nd</t>
  </si>
  <si>
    <t>1st5,6,7,8</t>
  </si>
  <si>
    <t>1st 3-4</t>
  </si>
  <si>
    <t>1H</t>
  </si>
  <si>
    <t>SEGUNDOS DE GRUPO</t>
  </si>
  <si>
    <t>1st 2</t>
  </si>
  <si>
    <t>2H</t>
  </si>
  <si>
    <t xml:space="preserve"> </t>
  </si>
  <si>
    <t>-</t>
  </si>
  <si>
    <t>9-10</t>
  </si>
  <si>
    <t>LLAVE SUB-11 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</si>
</sst>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5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3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/>
    </xf>
    <xf numFmtId="0" fontId="16" fillId="2" borderId="1" xfId="0" applyNumberFormat="1" applyFont="1" applyFill="1" applyBorder="1"/>
    <xf numFmtId="0" fontId="17" fillId="2" borderId="4" xfId="0" applyNumberFormat="1" applyFont="1" applyFill="1" applyBorder="1" applyAlignment="1">
      <alignment horizontal="center"/>
    </xf>
    <xf numFmtId="0" fontId="18" fillId="2" borderId="5" xfId="0" applyNumberFormat="1" applyFont="1" applyFill="1" applyBorder="1"/>
    <xf numFmtId="0" fontId="19" fillId="2" borderId="2" xfId="0" applyNumberFormat="1" applyFont="1" applyFill="1" applyBorder="1"/>
    <xf numFmtId="0" fontId="20" fillId="2" borderId="2" xfId="0" applyNumberFormat="1" applyFont="1" applyFill="1" applyBorder="1"/>
    <xf numFmtId="0" fontId="21" fillId="2" borderId="4" xfId="0" applyNumberFormat="1" applyFont="1" applyFill="1" applyBorder="1"/>
    <xf numFmtId="0" fontId="22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/>
    <xf numFmtId="0" fontId="24" fillId="2" borderId="7" xfId="0" applyNumberFormat="1" applyFont="1" applyFill="1" applyBorder="1"/>
    <xf numFmtId="0" fontId="25" fillId="2" borderId="2" xfId="0" applyNumberFormat="1" applyFont="1" applyFill="1" applyBorder="1"/>
    <xf numFmtId="14" fontId="26" fillId="0" borderId="0" xfId="0" applyNumberFormat="1" applyFont="1"/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>
      <alignment horizontal="center"/>
    </xf>
    <xf numFmtId="0" fontId="34" fillId="2" borderId="1" xfId="0" applyNumberFormat="1" applyFont="1" applyFill="1" applyBorder="1" applyAlignment="1">
      <alignment horizontal="center"/>
    </xf>
    <xf numFmtId="0" fontId="35" fillId="2" borderId="2" xfId="0" applyNumberFormat="1" applyFont="1" applyFill="1" applyBorder="1"/>
    <xf numFmtId="0" fontId="36" fillId="2" borderId="2" xfId="0" applyNumberFormat="1" applyFont="1" applyFill="1" applyBorder="1" applyAlignment="1" applyProtection="1">
      <alignment vertical="center"/>
    </xf>
    <xf numFmtId="0" fontId="37" fillId="2" borderId="2" xfId="0" applyNumberFormat="1" applyFont="1" applyFill="1" applyBorder="1" applyAlignment="1" applyProtection="1">
      <alignment vertical="center"/>
    </xf>
    <xf numFmtId="0" fontId="38" fillId="2" borderId="3" xfId="0" applyNumberFormat="1" applyFont="1" applyFill="1" applyBorder="1" applyAlignment="1" applyProtection="1">
      <alignment vertical="center"/>
    </xf>
    <xf numFmtId="0" fontId="39" fillId="2" borderId="2" xfId="0" applyNumberFormat="1" applyFont="1" applyFill="1" applyBorder="1" applyAlignment="1">
      <alignment horizontal="center"/>
    </xf>
    <xf numFmtId="0" fontId="40" fillId="2" borderId="2" xfId="0" applyNumberFormat="1" applyFont="1" applyFill="1" applyBorder="1" applyAlignment="1">
      <alignment horizontal="center"/>
    </xf>
    <xf numFmtId="0" fontId="41" fillId="2" borderId="4" xfId="0" applyNumberFormat="1" applyFont="1" applyFill="1" applyBorder="1" applyAlignment="1">
      <alignment horizontal="center"/>
    </xf>
    <xf numFmtId="0" fontId="42" fillId="2" borderId="1" xfId="0" applyNumberFormat="1" applyFont="1" applyFill="1" applyBorder="1"/>
    <xf numFmtId="0" fontId="43" fillId="2" borderId="4" xfId="0" applyNumberFormat="1" applyFont="1" applyFill="1" applyBorder="1" applyAlignment="1">
      <alignment horizontal="center"/>
    </xf>
    <xf numFmtId="0" fontId="44" fillId="2" borderId="5" xfId="0" applyNumberFormat="1" applyFont="1" applyFill="1" applyBorder="1"/>
    <xf numFmtId="0" fontId="45" fillId="2" borderId="2" xfId="0" applyNumberFormat="1" applyFont="1" applyFill="1" applyBorder="1"/>
    <xf numFmtId="0" fontId="46" fillId="2" borderId="2" xfId="0" applyNumberFormat="1" applyFont="1" applyFill="1" applyBorder="1"/>
    <xf numFmtId="0" fontId="47" fillId="2" borderId="4" xfId="0" applyNumberFormat="1" applyFont="1" applyFill="1" applyBorder="1"/>
    <xf numFmtId="0" fontId="48" fillId="2" borderId="6" xfId="0" applyNumberFormat="1" applyFont="1" applyFill="1" applyBorder="1" applyAlignment="1">
      <alignment horizontal="center"/>
    </xf>
    <xf numFmtId="0" fontId="49" fillId="2" borderId="6" xfId="0" applyNumberFormat="1" applyFont="1" applyFill="1" applyBorder="1"/>
    <xf numFmtId="0" fontId="50" fillId="2" borderId="7" xfId="0" applyNumberFormat="1" applyFont="1" applyFill="1" applyBorder="1"/>
    <xf numFmtId="0" fontId="51" fillId="2" borderId="2" xfId="0" applyNumberFormat="1" applyFont="1" applyFill="1" applyBorder="1"/>
    <xf numFmtId="14" fontId="52" fillId="0" borderId="0" xfId="0" applyNumberFormat="1" applyFont="1"/>
    <xf numFmtId="0" fontId="53" fillId="2" borderId="1" xfId="0" applyNumberFormat="1" applyFont="1" applyFill="1" applyBorder="1"/>
    <xf numFmtId="14" fontId="54" fillId="2" borderId="1" xfId="0" applyNumberFormat="1" applyFont="1" applyFill="1" applyBorder="1"/>
    <xf numFmtId="0" fontId="55" fillId="2" borderId="1" xfId="0" applyNumberFormat="1" applyFont="1" applyFill="1" applyBorder="1"/>
    <xf numFmtId="0" fontId="56" fillId="2" borderId="1" xfId="0" applyNumberFormat="1" applyFont="1" applyFill="1" applyBorder="1"/>
    <xf numFmtId="0" fontId="57" fillId="2" borderId="1" xfId="0" applyNumberFormat="1" applyFont="1" applyFill="1" applyBorder="1" applyAlignment="1">
      <alignment horizontal="center"/>
    </xf>
    <xf numFmtId="0" fontId="58" fillId="2" borderId="1" xfId="0" applyNumberFormat="1" applyFont="1" applyFill="1" applyBorder="1" applyAlignment="1">
      <alignment horizontal="center"/>
    </xf>
    <xf numFmtId="0" fontId="59" fillId="2" borderId="1" xfId="0" applyNumberFormat="1" applyFont="1" applyFill="1" applyBorder="1" applyAlignment="1">
      <alignment horizontal="center"/>
    </xf>
    <xf numFmtId="0" fontId="60" fillId="2" borderId="1" xfId="0" applyNumberFormat="1" applyFont="1" applyFill="1" applyBorder="1" applyAlignment="1">
      <alignment horizontal="center"/>
    </xf>
    <xf numFmtId="0" fontId="61" fillId="2" borderId="2" xfId="0" applyNumberFormat="1" applyFont="1" applyFill="1" applyBorder="1"/>
    <xf numFmtId="0" fontId="62" fillId="2" borderId="2" xfId="0" applyNumberFormat="1" applyFont="1" applyFill="1" applyBorder="1" applyAlignment="1" applyProtection="1">
      <alignment vertical="center"/>
    </xf>
    <xf numFmtId="0" fontId="63" fillId="2" borderId="2" xfId="0" applyNumberFormat="1" applyFont="1" applyFill="1" applyBorder="1" applyAlignment="1" applyProtection="1">
      <alignment vertical="center"/>
    </xf>
    <xf numFmtId="0" fontId="64" fillId="2" borderId="3" xfId="0" applyNumberFormat="1" applyFont="1" applyFill="1" applyBorder="1" applyAlignment="1" applyProtection="1">
      <alignment vertical="center"/>
    </xf>
    <xf numFmtId="0" fontId="65" fillId="2" borderId="2" xfId="0" applyNumberFormat="1" applyFont="1" applyFill="1" applyBorder="1" applyAlignment="1">
      <alignment horizontal="center"/>
    </xf>
    <xf numFmtId="0" fontId="66" fillId="2" borderId="2" xfId="0" applyNumberFormat="1" applyFont="1" applyFill="1" applyBorder="1" applyAlignment="1">
      <alignment horizontal="center"/>
    </xf>
    <xf numFmtId="0" fontId="67" fillId="2" borderId="4" xfId="0" applyNumberFormat="1" applyFont="1" applyFill="1" applyBorder="1" applyAlignment="1">
      <alignment horizontal="center"/>
    </xf>
    <xf numFmtId="0" fontId="68" fillId="2" borderId="1" xfId="0" applyNumberFormat="1" applyFont="1" applyFill="1" applyBorder="1"/>
    <xf numFmtId="0" fontId="69" fillId="2" borderId="4" xfId="0" applyNumberFormat="1" applyFont="1" applyFill="1" applyBorder="1" applyAlignment="1">
      <alignment horizontal="center"/>
    </xf>
    <xf numFmtId="0" fontId="70" fillId="2" borderId="5" xfId="0" applyNumberFormat="1" applyFont="1" applyFill="1" applyBorder="1"/>
    <xf numFmtId="0" fontId="71" fillId="2" borderId="2" xfId="0" applyNumberFormat="1" applyFont="1" applyFill="1" applyBorder="1"/>
    <xf numFmtId="0" fontId="72" fillId="2" borderId="2" xfId="0" applyNumberFormat="1" applyFont="1" applyFill="1" applyBorder="1"/>
    <xf numFmtId="0" fontId="73" fillId="2" borderId="4" xfId="0" applyNumberFormat="1" applyFont="1" applyFill="1" applyBorder="1"/>
    <xf numFmtId="0" fontId="74" fillId="2" borderId="6" xfId="0" applyNumberFormat="1" applyFont="1" applyFill="1" applyBorder="1" applyAlignment="1">
      <alignment horizontal="center"/>
    </xf>
    <xf numFmtId="0" fontId="75" fillId="2" borderId="6" xfId="0" applyNumberFormat="1" applyFont="1" applyFill="1" applyBorder="1"/>
    <xf numFmtId="0" fontId="76" fillId="2" borderId="7" xfId="0" applyNumberFormat="1" applyFont="1" applyFill="1" applyBorder="1"/>
    <xf numFmtId="0" fontId="77" fillId="2" borderId="2" xfId="0" applyNumberFormat="1" applyFont="1" applyFill="1" applyBorder="1"/>
    <xf numFmtId="14" fontId="78" fillId="0" borderId="0" xfId="0" applyNumberFormat="1" applyFont="1"/>
    <xf numFmtId="0" fontId="79" fillId="2" borderId="1" xfId="0" applyNumberFormat="1" applyFont="1" applyFill="1" applyBorder="1"/>
    <xf numFmtId="14" fontId="80" fillId="2" borderId="1" xfId="0" applyNumberFormat="1" applyFont="1" applyFill="1" applyBorder="1"/>
    <xf numFmtId="0" fontId="81" fillId="2" borderId="1" xfId="0" applyNumberFormat="1" applyFont="1" applyFill="1" applyBorder="1"/>
    <xf numFmtId="0" fontId="82" fillId="2" borderId="1" xfId="0" applyNumberFormat="1" applyFont="1" applyFill="1" applyBorder="1"/>
    <xf numFmtId="0" fontId="83" fillId="2" borderId="1" xfId="0" applyNumberFormat="1" applyFont="1" applyFill="1" applyBorder="1" applyAlignment="1">
      <alignment horizontal="center"/>
    </xf>
    <xf numFmtId="0" fontId="84" fillId="2" borderId="1" xfId="0" applyNumberFormat="1" applyFont="1" applyFill="1" applyBorder="1" applyAlignment="1">
      <alignment horizontal="center"/>
    </xf>
    <xf numFmtId="0" fontId="85" fillId="2" borderId="1" xfId="0" applyNumberFormat="1" applyFont="1" applyFill="1" applyBorder="1" applyAlignment="1">
      <alignment horizontal="center"/>
    </xf>
    <xf numFmtId="0" fontId="86" fillId="2" borderId="1" xfId="0" applyNumberFormat="1" applyFont="1" applyFill="1" applyBorder="1" applyAlignment="1">
      <alignment horizontal="center"/>
    </xf>
    <xf numFmtId="0" fontId="87" fillId="2" borderId="2" xfId="0" applyNumberFormat="1" applyFont="1" applyFill="1" applyBorder="1"/>
    <xf numFmtId="0" fontId="88" fillId="2" borderId="2" xfId="0" applyNumberFormat="1" applyFont="1" applyFill="1" applyBorder="1" applyAlignment="1" applyProtection="1">
      <alignment vertical="center"/>
    </xf>
    <xf numFmtId="0" fontId="89" fillId="2" borderId="2" xfId="0" applyNumberFormat="1" applyFont="1" applyFill="1" applyBorder="1" applyAlignment="1" applyProtection="1">
      <alignment vertical="center"/>
    </xf>
    <xf numFmtId="0" fontId="90" fillId="2" borderId="3" xfId="0" applyNumberFormat="1" applyFont="1" applyFill="1" applyBorder="1" applyAlignment="1" applyProtection="1">
      <alignment vertical="center"/>
    </xf>
    <xf numFmtId="0" fontId="91" fillId="2" borderId="2" xfId="0" applyNumberFormat="1" applyFont="1" applyFill="1" applyBorder="1" applyAlignment="1">
      <alignment horizontal="center"/>
    </xf>
    <xf numFmtId="0" fontId="92" fillId="2" borderId="2" xfId="0" applyNumberFormat="1" applyFont="1" applyFill="1" applyBorder="1" applyAlignment="1">
      <alignment horizontal="center"/>
    </xf>
    <xf numFmtId="0" fontId="93" fillId="2" borderId="4" xfId="0" applyNumberFormat="1" applyFont="1" applyFill="1" applyBorder="1" applyAlignment="1">
      <alignment horizontal="center"/>
    </xf>
    <xf numFmtId="0" fontId="94" fillId="2" borderId="1" xfId="0" applyNumberFormat="1" applyFont="1" applyFill="1" applyBorder="1"/>
    <xf numFmtId="0" fontId="95" fillId="2" borderId="4" xfId="0" applyNumberFormat="1" applyFont="1" applyFill="1" applyBorder="1" applyAlignment="1">
      <alignment horizontal="center"/>
    </xf>
    <xf numFmtId="0" fontId="96" fillId="2" borderId="5" xfId="0" applyNumberFormat="1" applyFont="1" applyFill="1" applyBorder="1"/>
    <xf numFmtId="0" fontId="97" fillId="2" borderId="2" xfId="0" applyNumberFormat="1" applyFont="1" applyFill="1" applyBorder="1"/>
    <xf numFmtId="0" fontId="98" fillId="2" borderId="2" xfId="0" applyNumberFormat="1" applyFont="1" applyFill="1" applyBorder="1"/>
    <xf numFmtId="0" fontId="99" fillId="2" borderId="4" xfId="0" applyNumberFormat="1" applyFont="1" applyFill="1" applyBorder="1"/>
    <xf numFmtId="0" fontId="100" fillId="2" borderId="6" xfId="0" applyNumberFormat="1" applyFont="1" applyFill="1" applyBorder="1" applyAlignment="1">
      <alignment horizontal="center"/>
    </xf>
    <xf numFmtId="0" fontId="101" fillId="2" borderId="6" xfId="0" applyNumberFormat="1" applyFont="1" applyFill="1" applyBorder="1"/>
    <xf numFmtId="0" fontId="102" fillId="2" borderId="7" xfId="0" applyNumberFormat="1" applyFont="1" applyFill="1" applyBorder="1"/>
    <xf numFmtId="0" fontId="103" fillId="2" borderId="2" xfId="0" applyNumberFormat="1" applyFont="1" applyFill="1" applyBorder="1"/>
    <xf numFmtId="14" fontId="104" fillId="0" borderId="0" xfId="0" applyNumberFormat="1" applyFont="1"/>
    <xf numFmtId="0" fontId="105" fillId="2" borderId="1" xfId="0" applyNumberFormat="1" applyFont="1" applyFill="1" applyBorder="1"/>
    <xf numFmtId="14" fontId="106" fillId="2" borderId="1" xfId="0" applyNumberFormat="1" applyFont="1" applyFill="1" applyBorder="1"/>
    <xf numFmtId="0" fontId="107" fillId="2" borderId="1" xfId="0" applyNumberFormat="1" applyFont="1" applyFill="1" applyBorder="1"/>
    <xf numFmtId="0" fontId="108" fillId="2" borderId="1" xfId="0" applyNumberFormat="1" applyFont="1" applyFill="1" applyBorder="1"/>
    <xf numFmtId="0" fontId="109" fillId="2" borderId="1" xfId="0" applyNumberFormat="1" applyFont="1" applyFill="1" applyBorder="1" applyAlignment="1">
      <alignment horizontal="center"/>
    </xf>
    <xf numFmtId="0" fontId="110" fillId="2" borderId="1" xfId="0" applyNumberFormat="1" applyFont="1" applyFill="1" applyBorder="1" applyAlignment="1">
      <alignment horizontal="center"/>
    </xf>
    <xf numFmtId="0" fontId="111" fillId="2" borderId="1" xfId="0" applyNumberFormat="1" applyFont="1" applyFill="1" applyBorder="1" applyAlignment="1">
      <alignment horizontal="center"/>
    </xf>
    <xf numFmtId="0" fontId="112" fillId="2" borderId="1" xfId="0" applyNumberFormat="1" applyFont="1" applyFill="1" applyBorder="1" applyAlignment="1">
      <alignment horizontal="center"/>
    </xf>
    <xf numFmtId="0" fontId="113" fillId="2" borderId="2" xfId="0" applyNumberFormat="1" applyFont="1" applyFill="1" applyBorder="1"/>
    <xf numFmtId="0" fontId="114" fillId="2" borderId="2" xfId="0" applyNumberFormat="1" applyFont="1" applyFill="1" applyBorder="1" applyAlignment="1" applyProtection="1">
      <alignment vertical="center"/>
    </xf>
    <xf numFmtId="0" fontId="115" fillId="2" borderId="2" xfId="0" applyNumberFormat="1" applyFont="1" applyFill="1" applyBorder="1" applyAlignment="1" applyProtection="1">
      <alignment vertical="center"/>
    </xf>
    <xf numFmtId="0" fontId="116" fillId="2" borderId="3" xfId="0" applyNumberFormat="1" applyFont="1" applyFill="1" applyBorder="1" applyAlignment="1" applyProtection="1">
      <alignment vertical="center"/>
    </xf>
    <xf numFmtId="0" fontId="117" fillId="2" borderId="2" xfId="0" applyNumberFormat="1" applyFont="1" applyFill="1" applyBorder="1" applyAlignment="1">
      <alignment horizontal="center"/>
    </xf>
    <xf numFmtId="0" fontId="118" fillId="2" borderId="2" xfId="0" applyNumberFormat="1" applyFont="1" applyFill="1" applyBorder="1" applyAlignment="1">
      <alignment horizontal="center"/>
    </xf>
    <xf numFmtId="0" fontId="119" fillId="2" borderId="4" xfId="0" applyNumberFormat="1" applyFont="1" applyFill="1" applyBorder="1" applyAlignment="1">
      <alignment horizontal="center"/>
    </xf>
    <xf numFmtId="0" fontId="120" fillId="2" borderId="1" xfId="0" applyNumberFormat="1" applyFont="1" applyFill="1" applyBorder="1"/>
    <xf numFmtId="0" fontId="121" fillId="2" borderId="4" xfId="0" applyNumberFormat="1" applyFont="1" applyFill="1" applyBorder="1" applyAlignment="1">
      <alignment horizontal="center"/>
    </xf>
    <xf numFmtId="0" fontId="122" fillId="2" borderId="5" xfId="0" applyNumberFormat="1" applyFont="1" applyFill="1" applyBorder="1"/>
    <xf numFmtId="0" fontId="123" fillId="2" borderId="2" xfId="0" applyNumberFormat="1" applyFont="1" applyFill="1" applyBorder="1"/>
    <xf numFmtId="0" fontId="124" fillId="2" borderId="2" xfId="0" applyNumberFormat="1" applyFont="1" applyFill="1" applyBorder="1"/>
    <xf numFmtId="0" fontId="125" fillId="2" borderId="4" xfId="0" applyNumberFormat="1" applyFont="1" applyFill="1" applyBorder="1"/>
    <xf numFmtId="0" fontId="126" fillId="2" borderId="6" xfId="0" applyNumberFormat="1" applyFont="1" applyFill="1" applyBorder="1" applyAlignment="1">
      <alignment horizontal="center"/>
    </xf>
    <xf numFmtId="0" fontId="127" fillId="2" borderId="6" xfId="0" applyNumberFormat="1" applyFont="1" applyFill="1" applyBorder="1"/>
    <xf numFmtId="0" fontId="128" fillId="2" borderId="7" xfId="0" applyNumberFormat="1" applyFont="1" applyFill="1" applyBorder="1"/>
    <xf numFmtId="0" fontId="129" fillId="2" borderId="2" xfId="0" applyNumberFormat="1" applyFont="1" applyFill="1" applyBorder="1"/>
    <xf numFmtId="14" fontId="130" fillId="0" borderId="0" xfId="0" applyNumberFormat="1" applyFont="1"/>
    <xf numFmtId="0" fontId="131" fillId="2" borderId="1" xfId="0" applyNumberFormat="1" applyFont="1" applyFill="1" applyBorder="1"/>
    <xf numFmtId="14" fontId="132" fillId="2" borderId="1" xfId="0" applyNumberFormat="1" applyFont="1" applyFill="1" applyBorder="1"/>
    <xf numFmtId="0" fontId="133" fillId="2" borderId="1" xfId="0" applyNumberFormat="1" applyFont="1" applyFill="1" applyBorder="1"/>
    <xf numFmtId="0" fontId="134" fillId="2" borderId="1" xfId="0" applyNumberFormat="1" applyFont="1" applyFill="1" applyBorder="1"/>
    <xf numFmtId="0" fontId="135" fillId="2" borderId="1" xfId="0" applyNumberFormat="1" applyFont="1" applyFill="1" applyBorder="1" applyAlignment="1">
      <alignment horizontal="center"/>
    </xf>
    <xf numFmtId="0" fontId="136" fillId="2" borderId="1" xfId="0" applyNumberFormat="1" applyFont="1" applyFill="1" applyBorder="1" applyAlignment="1">
      <alignment horizontal="center"/>
    </xf>
    <xf numFmtId="0" fontId="137" fillId="2" borderId="1" xfId="0" applyNumberFormat="1" applyFont="1" applyFill="1" applyBorder="1" applyAlignment="1">
      <alignment horizontal="center"/>
    </xf>
    <xf numFmtId="0" fontId="138" fillId="2" borderId="1" xfId="0" applyNumberFormat="1" applyFont="1" applyFill="1" applyBorder="1" applyAlignment="1">
      <alignment horizontal="center"/>
    </xf>
    <xf numFmtId="0" fontId="139" fillId="2" borderId="2" xfId="0" applyNumberFormat="1" applyFont="1" applyFill="1" applyBorder="1"/>
    <xf numFmtId="0" fontId="140" fillId="2" borderId="2" xfId="0" applyNumberFormat="1" applyFont="1" applyFill="1" applyBorder="1" applyAlignment="1" applyProtection="1">
      <alignment vertical="center"/>
    </xf>
    <xf numFmtId="0" fontId="141" fillId="2" borderId="2" xfId="0" applyNumberFormat="1" applyFont="1" applyFill="1" applyBorder="1" applyAlignment="1" applyProtection="1">
      <alignment vertical="center"/>
    </xf>
    <xf numFmtId="0" fontId="142" fillId="2" borderId="3" xfId="0" applyNumberFormat="1" applyFont="1" applyFill="1" applyBorder="1" applyAlignment="1" applyProtection="1">
      <alignment vertical="center"/>
    </xf>
    <xf numFmtId="0" fontId="143" fillId="2" borderId="2" xfId="0" applyNumberFormat="1" applyFont="1" applyFill="1" applyBorder="1" applyAlignment="1">
      <alignment horizontal="center"/>
    </xf>
    <xf numFmtId="0" fontId="144" fillId="2" borderId="2" xfId="0" applyNumberFormat="1" applyFont="1" applyFill="1" applyBorder="1" applyAlignment="1">
      <alignment horizontal="center"/>
    </xf>
    <xf numFmtId="0" fontId="145" fillId="2" borderId="4" xfId="0" applyNumberFormat="1" applyFont="1" applyFill="1" applyBorder="1" applyAlignment="1">
      <alignment horizontal="center"/>
    </xf>
    <xf numFmtId="0" fontId="146" fillId="2" borderId="1" xfId="0" applyNumberFormat="1" applyFont="1" applyFill="1" applyBorder="1"/>
    <xf numFmtId="0" fontId="147" fillId="2" borderId="4" xfId="0" applyNumberFormat="1" applyFont="1" applyFill="1" applyBorder="1" applyAlignment="1">
      <alignment horizontal="center"/>
    </xf>
    <xf numFmtId="0" fontId="148" fillId="2" borderId="5" xfId="0" applyNumberFormat="1" applyFont="1" applyFill="1" applyBorder="1"/>
    <xf numFmtId="0" fontId="149" fillId="2" borderId="2" xfId="0" applyNumberFormat="1" applyFont="1" applyFill="1" applyBorder="1"/>
    <xf numFmtId="0" fontId="150" fillId="2" borderId="2" xfId="0" applyNumberFormat="1" applyFont="1" applyFill="1" applyBorder="1"/>
    <xf numFmtId="0" fontId="151" fillId="2" borderId="4" xfId="0" applyNumberFormat="1" applyFont="1" applyFill="1" applyBorder="1"/>
    <xf numFmtId="0" fontId="152" fillId="2" borderId="6" xfId="0" applyNumberFormat="1" applyFont="1" applyFill="1" applyBorder="1" applyAlignment="1">
      <alignment horizontal="center"/>
    </xf>
    <xf numFmtId="0" fontId="153" fillId="2" borderId="6" xfId="0" applyNumberFormat="1" applyFont="1" applyFill="1" applyBorder="1"/>
    <xf numFmtId="0" fontId="154" fillId="2" borderId="7" xfId="0" applyNumberFormat="1" applyFont="1" applyFill="1" applyBorder="1"/>
    <xf numFmtId="0" fontId="155" fillId="2" borderId="2" xfId="0" applyNumberFormat="1" applyFont="1" applyFill="1" applyBorder="1"/>
    <xf numFmtId="14" fontId="156" fillId="0" borderId="0" xfId="0" applyNumberFormat="1" applyFont="1"/>
    <xf numFmtId="0" fontId="157" fillId="2" borderId="1" xfId="0" applyNumberFormat="1" applyFont="1" applyFill="1" applyBorder="1"/>
    <xf numFmtId="0" fontId="158" fillId="2" borderId="1" xfId="0" applyNumberFormat="1" applyFont="1" applyFill="1" applyBorder="1" applyAlignment="1">
      <alignment horizontal="center"/>
    </xf>
    <xf numFmtId="0" fontId="159" fillId="2" borderId="1" xfId="0" applyNumberFormat="1" applyFont="1" applyFill="1" applyBorder="1"/>
    <xf numFmtId="14" fontId="160" fillId="2" borderId="1" xfId="0" applyNumberFormat="1" applyFont="1" applyFill="1" applyBorder="1"/>
    <xf numFmtId="0" fontId="161" fillId="2" borderId="1" xfId="0" applyNumberFormat="1" applyFont="1" applyFill="1" applyBorder="1"/>
    <xf numFmtId="0" fontId="162" fillId="2" borderId="1" xfId="0" applyNumberFormat="1" applyFont="1" applyFill="1" applyBorder="1" applyAlignment="1">
      <alignment horizontal="center"/>
    </xf>
    <xf numFmtId="0" fontId="163" fillId="2" borderId="1" xfId="0" applyNumberFormat="1" applyFont="1" applyFill="1" applyBorder="1" applyAlignment="1">
      <alignment horizontal="center"/>
    </xf>
    <xf numFmtId="0" fontId="164" fillId="2" borderId="1" xfId="0" applyNumberFormat="1" applyFont="1" applyFill="1" applyBorder="1" applyAlignment="1">
      <alignment horizontal="center"/>
    </xf>
    <xf numFmtId="0" fontId="165" fillId="2" borderId="2" xfId="0" applyNumberFormat="1" applyFont="1" applyFill="1" applyBorder="1"/>
    <xf numFmtId="0" fontId="166" fillId="2" borderId="2" xfId="0" applyNumberFormat="1" applyFont="1" applyFill="1" applyBorder="1" applyAlignment="1" applyProtection="1">
      <alignment vertical="center"/>
    </xf>
    <xf numFmtId="0" fontId="167" fillId="2" borderId="2" xfId="0" applyNumberFormat="1" applyFont="1" applyFill="1" applyBorder="1" applyAlignment="1" applyProtection="1">
      <alignment vertical="center"/>
    </xf>
    <xf numFmtId="0" fontId="168" fillId="2" borderId="2" xfId="0" applyNumberFormat="1" applyFont="1" applyFill="1" applyBorder="1" applyAlignment="1">
      <alignment horizontal="center"/>
    </xf>
    <xf numFmtId="0" fontId="169" fillId="2" borderId="2" xfId="0" applyNumberFormat="1" applyFont="1" applyFill="1" applyBorder="1" applyAlignment="1">
      <alignment horizontal="center"/>
    </xf>
    <xf numFmtId="0" fontId="170" fillId="2" borderId="4" xfId="0" applyNumberFormat="1" applyFont="1" applyFill="1" applyBorder="1" applyAlignment="1">
      <alignment horizontal="center"/>
    </xf>
    <xf numFmtId="0" fontId="171" fillId="2" borderId="4" xfId="0" applyNumberFormat="1" applyFont="1" applyFill="1" applyBorder="1" applyAlignment="1">
      <alignment horizontal="center"/>
    </xf>
    <xf numFmtId="0" fontId="172" fillId="2" borderId="5" xfId="0" applyNumberFormat="1" applyFont="1" applyFill="1" applyBorder="1"/>
    <xf numFmtId="0" fontId="173" fillId="2" borderId="2" xfId="0" applyNumberFormat="1" applyFont="1" applyFill="1" applyBorder="1"/>
    <xf numFmtId="0" fontId="174" fillId="2" borderId="2" xfId="0" applyNumberFormat="1" applyFont="1" applyFill="1" applyBorder="1"/>
    <xf numFmtId="0" fontId="175" fillId="2" borderId="4" xfId="0" applyNumberFormat="1" applyFont="1" applyFill="1" applyBorder="1"/>
    <xf numFmtId="0" fontId="176" fillId="2" borderId="6" xfId="0" applyNumberFormat="1" applyFont="1" applyFill="1" applyBorder="1" applyAlignment="1">
      <alignment horizontal="center"/>
    </xf>
    <xf numFmtId="0" fontId="177" fillId="2" borderId="6" xfId="0" applyNumberFormat="1" applyFont="1" applyFill="1" applyBorder="1"/>
    <xf numFmtId="0" fontId="178" fillId="2" borderId="7" xfId="0" applyNumberFormat="1" applyFont="1" applyFill="1" applyBorder="1"/>
    <xf numFmtId="0" fontId="179" fillId="2" borderId="2" xfId="0" applyNumberFormat="1" applyFont="1" applyFill="1" applyBorder="1"/>
    <xf numFmtId="14" fontId="180" fillId="0" borderId="0" xfId="0" applyNumberFormat="1" applyFont="1"/>
    <xf numFmtId="0" fontId="181" fillId="2" borderId="1" xfId="0" applyNumberFormat="1" applyFont="1" applyFill="1" applyBorder="1"/>
    <xf numFmtId="0" fontId="182" fillId="2" borderId="1" xfId="0" applyNumberFormat="1" applyFont="1" applyFill="1" applyBorder="1"/>
    <xf numFmtId="0" fontId="183" fillId="2" borderId="1" xfId="0" applyNumberFormat="1" applyFont="1" applyFill="1" applyBorder="1" applyAlignment="1" applyProtection="1">
      <alignment vertical="center"/>
    </xf>
    <xf numFmtId="0" fontId="184" fillId="3" borderId="1" xfId="0" applyNumberFormat="1" applyFont="1" applyFill="1" applyBorder="1" applyAlignment="1" applyProtection="1">
      <alignment horizontal="center" vertical="center"/>
    </xf>
    <xf numFmtId="0" fontId="193" fillId="5" borderId="15" xfId="0" applyNumberFormat="1" applyFont="1" applyFill="1" applyBorder="1" applyAlignment="1" applyProtection="1">
      <alignment horizontal="center" vertical="center"/>
    </xf>
    <xf numFmtId="0" fontId="194" fillId="2" borderId="2" xfId="0" applyNumberFormat="1" applyFont="1" applyFill="1" applyBorder="1" applyAlignment="1" applyProtection="1">
      <alignment horizontal="center" vertical="center"/>
    </xf>
    <xf numFmtId="0" fontId="195" fillId="6" borderId="3" xfId="0" applyNumberFormat="1" applyFont="1" applyFill="1" applyBorder="1" applyAlignment="1" applyProtection="1">
      <alignment horizontal="center" vertical="center"/>
    </xf>
    <xf numFmtId="0" fontId="196" fillId="7" borderId="16" xfId="0" applyNumberFormat="1" applyFont="1" applyFill="1" applyBorder="1" applyAlignment="1" applyProtection="1">
      <alignment vertical="center"/>
    </xf>
    <xf numFmtId="0" fontId="197" fillId="2" borderId="17" xfId="0" applyNumberFormat="1" applyFont="1" applyFill="1" applyBorder="1" applyAlignment="1" applyProtection="1">
      <alignment horizontal="left" vertical="center"/>
    </xf>
    <xf numFmtId="0" fontId="198" fillId="3" borderId="18" xfId="0" applyNumberFormat="1" applyFont="1" applyFill="1" applyBorder="1" applyAlignment="1" applyProtection="1">
      <alignment vertical="center"/>
    </xf>
    <xf numFmtId="0" fontId="199" fillId="5" borderId="19" xfId="0" applyNumberFormat="1" applyFont="1" applyFill="1" applyBorder="1" applyAlignment="1" applyProtection="1">
      <alignment horizontal="center" vertical="center"/>
    </xf>
    <xf numFmtId="0" fontId="200" fillId="5" borderId="16" xfId="0" applyNumberFormat="1" applyFont="1" applyFill="1" applyBorder="1" applyAlignment="1" applyProtection="1">
      <alignment horizontal="center" vertical="center"/>
    </xf>
    <xf numFmtId="0" fontId="201" fillId="2" borderId="16" xfId="0" applyNumberFormat="1" applyFont="1" applyFill="1" applyBorder="1" applyAlignment="1" applyProtection="1">
      <alignment horizontal="right" vertical="center"/>
      <protection locked="0"/>
    </xf>
    <xf numFmtId="0" fontId="202" fillId="2" borderId="16" xfId="0" applyNumberFormat="1" applyFont="1" applyFill="1" applyBorder="1" applyAlignment="1" applyProtection="1">
      <alignment vertical="center"/>
    </xf>
    <xf numFmtId="0" fontId="203" fillId="8" borderId="16" xfId="0" applyNumberFormat="1" applyFont="1" applyFill="1" applyBorder="1" applyAlignment="1" applyProtection="1">
      <alignment horizontal="center" vertical="center"/>
      <protection locked="0"/>
    </xf>
    <xf numFmtId="0" fontId="204" fillId="2" borderId="16" xfId="0" applyNumberFormat="1" applyFont="1" applyFill="1" applyBorder="1" applyAlignment="1" applyProtection="1">
      <alignment horizontal="center" vertical="center"/>
    </xf>
    <xf numFmtId="0" fontId="205" fillId="2" borderId="15" xfId="0" applyNumberFormat="1" applyFont="1" applyFill="1" applyBorder="1" applyAlignment="1" applyProtection="1">
      <alignment horizontal="center" vertical="center"/>
    </xf>
    <xf numFmtId="0" fontId="206" fillId="7" borderId="2" xfId="0" applyNumberFormat="1" applyFont="1" applyFill="1" applyBorder="1" applyAlignment="1" applyProtection="1">
      <alignment horizontal="center" vertical="center"/>
    </xf>
    <xf numFmtId="0" fontId="207" fillId="3" borderId="4" xfId="0" applyNumberFormat="1" applyFont="1" applyFill="1" applyBorder="1" applyAlignment="1" applyProtection="1">
      <alignment vertical="center"/>
    </xf>
    <xf numFmtId="0" fontId="208" fillId="5" borderId="20" xfId="0" applyNumberFormat="1" applyFont="1" applyFill="1" applyBorder="1" applyAlignment="1" applyProtection="1">
      <alignment horizontal="center" vertical="center"/>
    </xf>
    <xf numFmtId="0" fontId="209" fillId="5" borderId="21" xfId="0" applyNumberFormat="1" applyFont="1" applyFill="1" applyBorder="1" applyAlignment="1" applyProtection="1">
      <alignment horizontal="center" vertical="center"/>
    </xf>
    <xf numFmtId="0" fontId="210" fillId="5" borderId="17" xfId="0" applyNumberFormat="1" applyFont="1" applyFill="1" applyBorder="1" applyAlignment="1" applyProtection="1">
      <alignment horizontal="center" vertical="center"/>
    </xf>
    <xf numFmtId="0" fontId="211" fillId="2" borderId="17" xfId="0" applyNumberFormat="1" applyFont="1" applyFill="1" applyBorder="1" applyAlignment="1" applyProtection="1">
      <alignment horizontal="right" vertical="center"/>
      <protection locked="0"/>
    </xf>
    <xf numFmtId="0" fontId="212" fillId="2" borderId="2" xfId="0" applyNumberFormat="1" applyFont="1" applyFill="1" applyBorder="1" applyAlignment="1" applyProtection="1">
      <alignment horizontal="center" vertical="center"/>
    </xf>
    <xf numFmtId="0" fontId="213" fillId="3" borderId="6" xfId="0" applyNumberFormat="1" applyFont="1" applyFill="1" applyBorder="1" applyAlignment="1" applyProtection="1">
      <alignment vertical="center"/>
    </xf>
    <xf numFmtId="0" fontId="214" fillId="3" borderId="9" xfId="0" applyNumberFormat="1" applyFont="1" applyFill="1" applyBorder="1" applyAlignment="1" applyProtection="1">
      <alignment vertical="center"/>
    </xf>
    <xf numFmtId="0" fontId="215" fillId="9" borderId="20" xfId="0" applyNumberFormat="1" applyFont="1" applyFill="1" applyBorder="1" applyAlignment="1" applyProtection="1">
      <alignment horizontal="center" vertical="center"/>
    </xf>
    <xf numFmtId="0" fontId="216" fillId="9" borderId="21" xfId="0" applyNumberFormat="1" applyFont="1" applyFill="1" applyBorder="1" applyAlignment="1" applyProtection="1">
      <alignment horizontal="center" vertical="center"/>
    </xf>
    <xf numFmtId="0" fontId="217" fillId="9" borderId="17" xfId="0" applyNumberFormat="1" applyFont="1" applyFill="1" applyBorder="1" applyAlignment="1" applyProtection="1">
      <alignment horizontal="center" vertical="center"/>
    </xf>
    <xf numFmtId="0" fontId="218" fillId="3" borderId="1" xfId="0" applyNumberFormat="1" applyFont="1" applyFill="1" applyBorder="1" applyAlignment="1" applyProtection="1">
      <alignment horizontal="center" vertical="center"/>
      <protection locked="0"/>
    </xf>
    <xf numFmtId="0" fontId="219" fillId="10" borderId="22" xfId="0" applyNumberFormat="1" applyFont="1" applyFill="1" applyBorder="1" applyAlignment="1" applyProtection="1">
      <alignment horizontal="center" vertical="center"/>
    </xf>
    <xf numFmtId="0" fontId="220" fillId="2" borderId="22" xfId="0" applyNumberFormat="1" applyFont="1" applyFill="1" applyBorder="1" applyAlignment="1" applyProtection="1">
      <alignment horizontal="center" vertical="center"/>
    </xf>
    <xf numFmtId="0" fontId="221" fillId="6" borderId="23" xfId="0" applyNumberFormat="1" applyFont="1" applyFill="1" applyBorder="1" applyAlignment="1" applyProtection="1">
      <alignment horizontal="center" vertical="center"/>
    </xf>
    <xf numFmtId="0" fontId="222" fillId="2" borderId="23" xfId="0" applyNumberFormat="1" applyFont="1" applyFill="1" applyBorder="1" applyAlignment="1" applyProtection="1">
      <alignment vertical="center"/>
    </xf>
    <xf numFmtId="0" fontId="223" fillId="2" borderId="24" xfId="0" applyNumberFormat="1" applyFont="1" applyFill="1" applyBorder="1" applyAlignment="1" applyProtection="1">
      <alignment horizontal="left" vertical="center"/>
    </xf>
    <xf numFmtId="0" fontId="224" fillId="3" borderId="25" xfId="0" applyNumberFormat="1" applyFont="1" applyFill="1" applyBorder="1" applyAlignment="1" applyProtection="1">
      <alignment vertical="center"/>
    </xf>
    <xf numFmtId="0" fontId="225" fillId="10" borderId="26" xfId="0" applyNumberFormat="1" applyFont="1" applyFill="1" applyBorder="1" applyAlignment="1" applyProtection="1">
      <alignment horizontal="center" vertical="center"/>
    </xf>
    <xf numFmtId="0" fontId="226" fillId="2" borderId="6" xfId="0" applyNumberFormat="1" applyFont="1" applyFill="1" applyBorder="1" applyAlignment="1" applyProtection="1">
      <alignment horizontal="center" vertical="center"/>
    </xf>
    <xf numFmtId="0" fontId="227" fillId="6" borderId="18" xfId="0" applyNumberFormat="1" applyFont="1" applyFill="1" applyBorder="1" applyAlignment="1" applyProtection="1">
      <alignment horizontal="center" vertical="center"/>
    </xf>
    <xf numFmtId="0" fontId="228" fillId="7" borderId="27" xfId="0" applyNumberFormat="1" applyFont="1" applyFill="1" applyBorder="1" applyAlignment="1" applyProtection="1">
      <alignment vertical="center"/>
    </xf>
    <xf numFmtId="0" fontId="229" fillId="2" borderId="27" xfId="0" applyNumberFormat="1" applyFont="1" applyFill="1" applyBorder="1" applyAlignment="1" applyProtection="1">
      <alignment horizontal="left" vertical="center"/>
    </xf>
    <xf numFmtId="0" fontId="230" fillId="10" borderId="20" xfId="0" applyNumberFormat="1" applyFont="1" applyFill="1" applyBorder="1" applyAlignment="1" applyProtection="1">
      <alignment horizontal="center" vertical="center"/>
    </xf>
    <xf numFmtId="0" fontId="231" fillId="10" borderId="21" xfId="0" applyNumberFormat="1" applyFont="1" applyFill="1" applyBorder="1" applyAlignment="1" applyProtection="1">
      <alignment horizontal="center" vertical="center"/>
    </xf>
    <xf numFmtId="0" fontId="232" fillId="10" borderId="17" xfId="0" applyNumberFormat="1" applyFont="1" applyFill="1" applyBorder="1" applyAlignment="1" applyProtection="1">
      <alignment horizontal="center" vertical="center"/>
    </xf>
    <xf numFmtId="0" fontId="233" fillId="3" borderId="12" xfId="0" applyNumberFormat="1" applyFont="1" applyFill="1" applyBorder="1" applyAlignment="1" applyProtection="1">
      <alignment vertical="center"/>
    </xf>
    <xf numFmtId="0" fontId="234" fillId="9" borderId="28" xfId="0" applyNumberFormat="1" applyFont="1" applyFill="1" applyBorder="1" applyAlignment="1" applyProtection="1">
      <alignment horizontal="center" vertical="center"/>
    </xf>
    <xf numFmtId="0" fontId="235" fillId="2" borderId="29" xfId="0" applyNumberFormat="1" applyFont="1" applyFill="1" applyBorder="1" applyAlignment="1" applyProtection="1">
      <alignment horizontal="center" vertical="center"/>
    </xf>
    <xf numFmtId="0" fontId="236" fillId="6" borderId="30" xfId="0" applyNumberFormat="1" applyFont="1" applyFill="1" applyBorder="1" applyAlignment="1" applyProtection="1">
      <alignment horizontal="center" vertical="center"/>
    </xf>
    <xf numFmtId="0" fontId="237" fillId="2" borderId="30" xfId="0" applyNumberFormat="1" applyFont="1" applyFill="1" applyBorder="1" applyAlignment="1" applyProtection="1">
      <alignment vertical="center"/>
    </xf>
    <xf numFmtId="0" fontId="238" fillId="2" borderId="31" xfId="0" applyNumberFormat="1" applyFont="1" applyFill="1" applyBorder="1" applyAlignment="1" applyProtection="1">
      <alignment horizontal="left" vertical="center"/>
    </xf>
    <xf numFmtId="0" fontId="239" fillId="9" borderId="26" xfId="0" applyNumberFormat="1" applyFont="1" applyFill="1" applyBorder="1" applyAlignment="1" applyProtection="1">
      <alignment horizontal="center" vertical="center"/>
    </xf>
    <xf numFmtId="0" fontId="240" fillId="3" borderId="3" xfId="0" applyNumberFormat="1" applyFont="1" applyFill="1" applyBorder="1" applyAlignment="1" applyProtection="1">
      <alignment vertical="center"/>
    </xf>
    <xf numFmtId="0" fontId="241" fillId="2" borderId="18" xfId="0" applyNumberFormat="1" applyFont="1" applyFill="1" applyBorder="1" applyAlignment="1" applyProtection="1">
      <alignment vertical="center"/>
    </xf>
    <xf numFmtId="0" fontId="242" fillId="2" borderId="1" xfId="0" applyNumberFormat="1" applyFont="1" applyFill="1" applyBorder="1" applyAlignment="1" applyProtection="1">
      <alignment horizontal="center" vertical="center"/>
    </xf>
    <xf numFmtId="0" fontId="243" fillId="2" borderId="18" xfId="0" applyNumberFormat="1" applyFont="1" applyFill="1" applyBorder="1" applyAlignment="1" applyProtection="1">
      <alignment horizontal="center" vertical="center"/>
    </xf>
    <xf numFmtId="0" fontId="244" fillId="4" borderId="19" xfId="0" applyNumberFormat="1" applyFont="1" applyFill="1" applyBorder="1" applyAlignment="1" applyProtection="1">
      <alignment horizontal="center" vertical="center"/>
    </xf>
    <xf numFmtId="0" fontId="245" fillId="4" borderId="15" xfId="0" applyNumberFormat="1" applyFont="1" applyFill="1" applyBorder="1" applyAlignment="1" applyProtection="1">
      <alignment horizontal="center" vertical="center"/>
    </xf>
    <xf numFmtId="0" fontId="246" fillId="4" borderId="16" xfId="0" applyNumberFormat="1" applyFont="1" applyFill="1" applyBorder="1" applyAlignment="1" applyProtection="1">
      <alignment horizontal="center" vertical="center"/>
    </xf>
    <xf numFmtId="0" fontId="247" fillId="4" borderId="20" xfId="0" applyNumberFormat="1" applyFont="1" applyFill="1" applyBorder="1" applyAlignment="1" applyProtection="1">
      <alignment horizontal="center" vertical="center"/>
    </xf>
    <xf numFmtId="0" fontId="248" fillId="4" borderId="21" xfId="0" applyNumberFormat="1" applyFont="1" applyFill="1" applyBorder="1" applyAlignment="1" applyProtection="1">
      <alignment horizontal="center" vertical="center"/>
    </xf>
    <xf numFmtId="0" fontId="249" fillId="4" borderId="17" xfId="0" applyNumberFormat="1" applyFont="1" applyFill="1" applyBorder="1" applyAlignment="1" applyProtection="1">
      <alignment horizontal="center" vertical="center"/>
    </xf>
    <xf numFmtId="0" fontId="250" fillId="2" borderId="21" xfId="0" applyNumberFormat="1" applyFont="1" applyFill="1" applyBorder="1" applyAlignment="1" applyProtection="1">
      <alignment horizontal="center" vertical="center"/>
    </xf>
    <xf numFmtId="0" fontId="251" fillId="2" borderId="4" xfId="0" applyNumberFormat="1" applyFont="1" applyFill="1" applyBorder="1" applyAlignment="1" applyProtection="1">
      <alignment horizontal="center" vertical="center"/>
    </xf>
    <xf numFmtId="0" fontId="252" fillId="2" borderId="18" xfId="0" applyNumberFormat="1" applyFont="1" applyFill="1" applyBorder="1" applyAlignment="1" applyProtection="1">
      <alignment horizontal="center" vertical="center"/>
    </xf>
    <xf numFmtId="0" fontId="253" fillId="2" borderId="18" xfId="0" applyNumberFormat="1" applyFont="1" applyFill="1" applyBorder="1" applyAlignment="1" applyProtection="1">
      <alignment horizontal="center" vertical="center"/>
    </xf>
    <xf numFmtId="0" fontId="254" fillId="2" borderId="18" xfId="0" applyNumberFormat="1" applyFont="1" applyFill="1" applyBorder="1" applyAlignment="1" applyProtection="1">
      <alignment horizontal="center" vertical="center"/>
    </xf>
    <xf numFmtId="0" fontId="255" fillId="2" borderId="18" xfId="0" applyNumberFormat="1" applyFont="1" applyFill="1" applyBorder="1" applyAlignment="1" applyProtection="1">
      <alignment vertical="center"/>
    </xf>
    <xf numFmtId="0" fontId="256" fillId="2" borderId="18" xfId="0" applyNumberFormat="1" applyFont="1" applyFill="1" applyBorder="1" applyAlignment="1" applyProtection="1">
      <alignment horizontal="left" vertical="center"/>
    </xf>
    <xf numFmtId="0" fontId="257" fillId="2" borderId="18" xfId="0" applyNumberFormat="1" applyFont="1" applyFill="1" applyBorder="1" applyAlignment="1" applyProtection="1">
      <alignment horizontal="left" vertical="center"/>
    </xf>
    <xf numFmtId="0" fontId="258" fillId="2" borderId="18" xfId="0" applyNumberFormat="1" applyFont="1" applyFill="1" applyBorder="1" applyAlignment="1" applyProtection="1">
      <alignment horizontal="left" vertical="center"/>
    </xf>
    <xf numFmtId="0" fontId="259" fillId="2" borderId="1" xfId="0" applyNumberFormat="1" applyFont="1" applyFill="1" applyBorder="1" applyAlignment="1" applyProtection="1">
      <alignment horizontal="center" vertical="center"/>
      <protection locked="0"/>
    </xf>
    <xf numFmtId="0" fontId="260" fillId="2" borderId="18" xfId="0" applyNumberFormat="1" applyFont="1" applyFill="1" applyBorder="1" applyAlignment="1" applyProtection="1">
      <alignment horizontal="center" vertical="center"/>
    </xf>
    <xf numFmtId="0" fontId="261" fillId="2" borderId="18" xfId="0" applyNumberFormat="1" applyFont="1" applyFill="1" applyBorder="1" applyAlignment="1" applyProtection="1">
      <alignment horizontal="left" vertical="center"/>
    </xf>
    <xf numFmtId="0" fontId="262" fillId="2" borderId="18" xfId="0" applyNumberFormat="1" applyFont="1" applyFill="1" applyBorder="1" applyAlignment="1" applyProtection="1">
      <alignment horizontal="left" vertical="center"/>
    </xf>
    <xf numFmtId="0" fontId="263" fillId="3" borderId="1" xfId="0" applyNumberFormat="1" applyFont="1" applyFill="1" applyBorder="1" applyAlignment="1" applyProtection="1">
      <alignment horizontal="left" vertical="center"/>
    </xf>
    <xf numFmtId="0" fontId="264" fillId="3" borderId="1" xfId="0" applyNumberFormat="1" applyFont="1" applyFill="1" applyBorder="1" applyAlignment="1" applyProtection="1">
      <alignment vertical="center"/>
    </xf>
    <xf numFmtId="0" fontId="5" fillId="2" borderId="1" xfId="0" quotePrefix="1" applyNumberFormat="1" applyFont="1" applyFill="1" applyBorder="1" applyAlignment="1">
      <alignment horizontal="center"/>
    </xf>
    <xf numFmtId="0" fontId="186" fillId="4" borderId="3" xfId="0" applyNumberFormat="1" applyFont="1" applyFill="1" applyBorder="1" applyAlignment="1" applyProtection="1">
      <alignment vertical="center"/>
    </xf>
    <xf numFmtId="0" fontId="187" fillId="4" borderId="9" xfId="0" applyNumberFormat="1" applyFont="1" applyFill="1" applyBorder="1" applyAlignment="1" applyProtection="1">
      <alignment vertical="center"/>
    </xf>
    <xf numFmtId="0" fontId="188" fillId="4" borderId="11" xfId="0" applyNumberFormat="1" applyFont="1" applyFill="1" applyBorder="1" applyAlignment="1" applyProtection="1">
      <alignment vertical="center"/>
    </xf>
    <xf numFmtId="0" fontId="189" fillId="4" borderId="12" xfId="0" applyNumberFormat="1" applyFont="1" applyFill="1" applyBorder="1" applyAlignment="1" applyProtection="1">
      <alignment vertical="center"/>
    </xf>
    <xf numFmtId="0" fontId="4" fillId="2" borderId="6" xfId="0" applyNumberFormat="1" applyFont="1" applyFill="1" applyBorder="1"/>
    <xf numFmtId="0" fontId="158" fillId="2" borderId="1" xfId="0" applyNumberFormat="1" applyFont="1" applyFill="1" applyBorder="1" applyAlignment="1">
      <alignment horizontal="center"/>
    </xf>
    <xf numFmtId="0" fontId="190" fillId="2" borderId="13" xfId="0" applyNumberFormat="1" applyFont="1" applyFill="1" applyBorder="1" applyAlignment="1" applyProtection="1">
      <alignment horizontal="center" vertical="center"/>
    </xf>
    <xf numFmtId="0" fontId="191" fillId="2" borderId="14" xfId="0" applyNumberFormat="1" applyFont="1" applyFill="1" applyBorder="1" applyAlignment="1" applyProtection="1">
      <alignment horizontal="center" vertical="center"/>
    </xf>
    <xf numFmtId="0" fontId="192" fillId="2" borderId="5" xfId="0" applyNumberFormat="1" applyFont="1" applyFill="1" applyBorder="1" applyAlignment="1" applyProtection="1">
      <alignment horizontal="center" vertical="center"/>
    </xf>
    <xf numFmtId="0" fontId="185" fillId="4" borderId="8" xfId="0" applyNumberFormat="1" applyFont="1" applyFill="1" applyBorder="1" applyAlignment="1" applyProtection="1">
      <alignment horizontal="center" vertical="center"/>
    </xf>
    <xf numFmtId="0" fontId="185" fillId="4" borderId="3" xfId="0" applyNumberFormat="1" applyFont="1" applyFill="1" applyBorder="1" applyAlignment="1" applyProtection="1">
      <alignment horizontal="center" vertical="center"/>
    </xf>
    <xf numFmtId="0" fontId="185" fillId="4" borderId="10" xfId="0" applyNumberFormat="1" applyFont="1" applyFill="1" applyBorder="1" applyAlignment="1" applyProtection="1">
      <alignment horizontal="center" vertical="center"/>
    </xf>
    <xf numFmtId="0" fontId="185" fillId="4" borderId="1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baseColWidth="10" defaultColWidth="9.140625"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3056</v>
      </c>
      <c r="B4" t="s">
        <v>7</v>
      </c>
      <c r="C4" t="s">
        <v>8</v>
      </c>
      <c r="D4">
        <v>1</v>
      </c>
      <c r="E4">
        <v>616</v>
      </c>
    </row>
    <row r="5" spans="1:5" x14ac:dyDescent="0.25">
      <c r="A5">
        <v>3115</v>
      </c>
      <c r="B5" t="s">
        <v>9</v>
      </c>
      <c r="C5" t="s">
        <v>10</v>
      </c>
      <c r="D5">
        <v>2</v>
      </c>
      <c r="E5">
        <v>607</v>
      </c>
    </row>
    <row r="6" spans="1:5" x14ac:dyDescent="0.25">
      <c r="A6">
        <v>3717</v>
      </c>
      <c r="B6" t="s">
        <v>11</v>
      </c>
      <c r="C6" t="s">
        <v>10</v>
      </c>
      <c r="D6">
        <v>3</v>
      </c>
      <c r="E6">
        <v>594</v>
      </c>
    </row>
    <row r="7" spans="1:5" x14ac:dyDescent="0.25">
      <c r="A7">
        <v>3348</v>
      </c>
      <c r="B7" t="s">
        <v>12</v>
      </c>
      <c r="C7" t="s">
        <v>13</v>
      </c>
      <c r="D7">
        <v>4</v>
      </c>
      <c r="E7">
        <v>575</v>
      </c>
    </row>
    <row r="8" spans="1:5" x14ac:dyDescent="0.25">
      <c r="A8">
        <v>3495</v>
      </c>
      <c r="B8" t="s">
        <v>14</v>
      </c>
      <c r="C8" t="s">
        <v>15</v>
      </c>
      <c r="D8">
        <v>5</v>
      </c>
      <c r="E8">
        <v>559</v>
      </c>
    </row>
    <row r="9" spans="1:5" x14ac:dyDescent="0.25">
      <c r="A9">
        <v>3721</v>
      </c>
      <c r="B9" t="s">
        <v>16</v>
      </c>
      <c r="C9" t="s">
        <v>17</v>
      </c>
      <c r="D9">
        <v>6</v>
      </c>
      <c r="E9">
        <v>544</v>
      </c>
    </row>
    <row r="10" spans="1:5" x14ac:dyDescent="0.25">
      <c r="A10">
        <v>3720</v>
      </c>
      <c r="B10" t="s">
        <v>18</v>
      </c>
      <c r="C10" t="s">
        <v>17</v>
      </c>
      <c r="D10">
        <v>7</v>
      </c>
      <c r="E10">
        <v>523</v>
      </c>
    </row>
    <row r="11" spans="1:5" x14ac:dyDescent="0.25">
      <c r="A11">
        <v>3770</v>
      </c>
      <c r="B11" t="s">
        <v>19</v>
      </c>
      <c r="C11" t="s">
        <v>20</v>
      </c>
      <c r="D11">
        <v>8</v>
      </c>
      <c r="E11">
        <v>513</v>
      </c>
    </row>
    <row r="12" spans="1:5" x14ac:dyDescent="0.25">
      <c r="A12">
        <v>3430</v>
      </c>
      <c r="B12" t="s">
        <v>21</v>
      </c>
      <c r="C12" t="s">
        <v>20</v>
      </c>
      <c r="D12">
        <v>9</v>
      </c>
      <c r="E12">
        <v>512</v>
      </c>
    </row>
    <row r="13" spans="1:5" x14ac:dyDescent="0.25">
      <c r="A13">
        <v>3436</v>
      </c>
      <c r="B13" t="s">
        <v>22</v>
      </c>
      <c r="C13" t="s">
        <v>13</v>
      </c>
      <c r="D13">
        <v>10</v>
      </c>
      <c r="E13">
        <v>511</v>
      </c>
    </row>
    <row r="14" spans="1:5" x14ac:dyDescent="0.25">
      <c r="A14">
        <v>3888</v>
      </c>
      <c r="B14" t="s">
        <v>23</v>
      </c>
      <c r="C14" t="s">
        <v>24</v>
      </c>
      <c r="D14" t="s">
        <v>25</v>
      </c>
      <c r="E14">
        <v>500</v>
      </c>
    </row>
    <row r="15" spans="1:5" x14ac:dyDescent="0.25">
      <c r="A15">
        <v>3826</v>
      </c>
      <c r="B15" t="s">
        <v>26</v>
      </c>
      <c r="C15" t="s">
        <v>15</v>
      </c>
      <c r="D15">
        <v>12</v>
      </c>
      <c r="E15">
        <v>498</v>
      </c>
    </row>
    <row r="16" spans="1:5" x14ac:dyDescent="0.25">
      <c r="A16">
        <v>3823</v>
      </c>
      <c r="B16" t="s">
        <v>27</v>
      </c>
      <c r="C16" t="s">
        <v>28</v>
      </c>
      <c r="D16">
        <v>13</v>
      </c>
      <c r="E16">
        <v>491</v>
      </c>
    </row>
    <row r="17" spans="1:5" x14ac:dyDescent="0.25">
      <c r="A17">
        <v>3864</v>
      </c>
      <c r="B17" t="s">
        <v>29</v>
      </c>
      <c r="C17" t="s">
        <v>24</v>
      </c>
      <c r="D17" t="s">
        <v>25</v>
      </c>
      <c r="E17">
        <v>491</v>
      </c>
    </row>
    <row r="18" spans="1:5" x14ac:dyDescent="0.25">
      <c r="A18">
        <v>3865</v>
      </c>
      <c r="B18" t="s">
        <v>30</v>
      </c>
      <c r="C18" t="s">
        <v>31</v>
      </c>
      <c r="D18" t="s">
        <v>25</v>
      </c>
      <c r="E18">
        <v>491</v>
      </c>
    </row>
    <row r="19" spans="1:5" x14ac:dyDescent="0.25">
      <c r="A19">
        <v>3423</v>
      </c>
      <c r="B19" t="s">
        <v>32</v>
      </c>
      <c r="C19" t="s">
        <v>20</v>
      </c>
      <c r="D19">
        <v>16</v>
      </c>
      <c r="E19">
        <v>490</v>
      </c>
    </row>
    <row r="20" spans="1:5" x14ac:dyDescent="0.25">
      <c r="A20">
        <v>3863</v>
      </c>
      <c r="B20" t="s">
        <v>33</v>
      </c>
      <c r="C20" t="s">
        <v>24</v>
      </c>
      <c r="D20" t="s">
        <v>25</v>
      </c>
      <c r="E20">
        <v>490</v>
      </c>
    </row>
    <row r="21" spans="1:5" x14ac:dyDescent="0.25">
      <c r="A21">
        <v>3433</v>
      </c>
      <c r="B21" t="s">
        <v>34</v>
      </c>
      <c r="C21" t="s">
        <v>13</v>
      </c>
      <c r="D21">
        <v>18</v>
      </c>
      <c r="E21">
        <v>486</v>
      </c>
    </row>
    <row r="22" spans="1:5" x14ac:dyDescent="0.25">
      <c r="A22">
        <v>3492</v>
      </c>
      <c r="B22" t="s">
        <v>35</v>
      </c>
      <c r="C22" t="s">
        <v>13</v>
      </c>
      <c r="D22">
        <v>20</v>
      </c>
      <c r="E22">
        <v>475</v>
      </c>
    </row>
    <row r="23" spans="1:5" x14ac:dyDescent="0.25">
      <c r="A23">
        <v>3031</v>
      </c>
      <c r="B23" t="s">
        <v>36</v>
      </c>
      <c r="C23" t="s">
        <v>31</v>
      </c>
      <c r="D23">
        <v>21</v>
      </c>
      <c r="E23">
        <v>471</v>
      </c>
    </row>
    <row r="24" spans="1:5" x14ac:dyDescent="0.25">
      <c r="A24">
        <v>3425</v>
      </c>
      <c r="B24" t="s">
        <v>37</v>
      </c>
      <c r="C24" t="s">
        <v>38</v>
      </c>
      <c r="D24">
        <v>26</v>
      </c>
      <c r="E24">
        <v>460</v>
      </c>
    </row>
    <row r="25" spans="1:5" x14ac:dyDescent="0.25">
      <c r="A25">
        <v>3759</v>
      </c>
      <c r="B25" t="s">
        <v>39</v>
      </c>
      <c r="C25" t="s">
        <v>40</v>
      </c>
      <c r="D25">
        <v>37</v>
      </c>
      <c r="E25">
        <v>460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3"/>
  <sheetViews>
    <sheetView tabSelected="1" topLeftCell="A4" workbookViewId="0">
      <selection activeCell="J22" sqref="J22"/>
    </sheetView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29" bestFit="1" customWidth="1"/>
    <col min="6" max="6" width="9.85546875" bestFit="1" customWidth="1"/>
    <col min="7" max="10" width="6.7109375" customWidth="1"/>
    <col min="11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183"/>
      <c r="H1" s="183"/>
      <c r="I1" s="183"/>
      <c r="J1" s="183"/>
      <c r="K1" s="183"/>
      <c r="L1" s="183"/>
      <c r="M1" s="183"/>
      <c r="N1" s="183"/>
      <c r="O1" s="183"/>
      <c r="Y1" s="184"/>
    </row>
    <row r="2" spans="2:25" ht="12" customHeight="1" x14ac:dyDescent="0.25">
      <c r="G2" s="183"/>
      <c r="H2" s="183"/>
      <c r="I2" s="183"/>
      <c r="J2" s="183"/>
      <c r="K2" s="183"/>
      <c r="L2" s="183"/>
      <c r="M2" s="183"/>
      <c r="N2" s="183"/>
      <c r="O2" s="183"/>
    </row>
    <row r="3" spans="2:25" ht="12" customHeight="1" x14ac:dyDescent="0.25">
      <c r="G3" s="183"/>
      <c r="H3" s="183"/>
      <c r="I3" s="183"/>
      <c r="J3" s="183"/>
      <c r="K3" s="183"/>
      <c r="L3" s="183"/>
      <c r="M3" s="183"/>
      <c r="N3" s="183"/>
      <c r="O3" s="183"/>
    </row>
    <row r="4" spans="2:25" ht="12" customHeight="1" x14ac:dyDescent="0.25">
      <c r="G4" s="183"/>
      <c r="H4" s="183"/>
      <c r="I4" s="183"/>
      <c r="J4" s="183"/>
      <c r="K4" s="183"/>
      <c r="L4" s="183"/>
      <c r="M4" s="183"/>
      <c r="N4" s="183"/>
      <c r="O4" s="183"/>
    </row>
    <row r="5" spans="2:25" ht="23.25" customHeight="1" x14ac:dyDescent="0.25">
      <c r="B5" s="267" t="s">
        <v>102</v>
      </c>
      <c r="C5" s="268"/>
      <c r="D5" s="268"/>
      <c r="E5" s="268"/>
      <c r="F5" s="268"/>
      <c r="G5" s="268"/>
      <c r="H5" s="268"/>
      <c r="I5" s="268"/>
      <c r="J5" s="268"/>
      <c r="K5" s="26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9"/>
    </row>
    <row r="6" spans="2:25" ht="23.25" customHeight="1" x14ac:dyDescent="0.25">
      <c r="B6" s="269"/>
      <c r="C6" s="270"/>
      <c r="D6" s="270"/>
      <c r="E6" s="270"/>
      <c r="F6" s="270"/>
      <c r="G6" s="270"/>
      <c r="H6" s="270"/>
      <c r="I6" s="270"/>
      <c r="J6" s="270"/>
      <c r="K6" s="27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1"/>
    </row>
    <row r="7" spans="2:25" ht="12" customHeight="1" x14ac:dyDescent="0.25">
      <c r="G7" s="183"/>
      <c r="H7" s="183"/>
      <c r="I7" s="183"/>
      <c r="J7" s="183"/>
      <c r="K7" s="183"/>
      <c r="L7" s="183"/>
      <c r="M7" s="183"/>
      <c r="N7" s="183"/>
      <c r="O7" s="183"/>
      <c r="S7" s="264" t="s">
        <v>89</v>
      </c>
      <c r="T7" s="265"/>
      <c r="U7" s="265"/>
      <c r="V7" s="265"/>
      <c r="W7" s="265"/>
      <c r="X7" s="266"/>
    </row>
    <row r="8" spans="2:25" ht="12" customHeight="1" x14ac:dyDescent="0.25">
      <c r="B8" s="185" t="s">
        <v>90</v>
      </c>
      <c r="C8" s="186">
        <v>1</v>
      </c>
      <c r="D8" s="187">
        <f t="shared" ref="D8:D23" si="0">VLOOKUP(C8,$V$8:$X$200,2,FALSE)</f>
        <v>3056</v>
      </c>
      <c r="E8" s="188" t="str">
        <f>IF(ISBLANK(D8),"",IF(EXACT(D8,"-"),"BYE",VLOOKUP(D8,Inscripcion!$A$1:$E$200,2,FALSE)))</f>
        <v>Valentina Garro Valverde</v>
      </c>
      <c r="F8" s="189" t="str">
        <f>IF(EXACT(D8,"-"),"",VLOOKUP(D8,Inscripcion!$A$1:$E$200,3,FALSE))</f>
        <v>Santa Ana</v>
      </c>
      <c r="G8" s="190">
        <v>3056</v>
      </c>
      <c r="H8" s="190"/>
      <c r="I8" s="190"/>
      <c r="J8" s="190"/>
      <c r="K8" s="190"/>
      <c r="L8" s="183"/>
      <c r="M8" s="183"/>
      <c r="P8" s="191" t="s">
        <v>91</v>
      </c>
      <c r="Q8" s="185">
        <v>1</v>
      </c>
      <c r="R8" s="192" t="s">
        <v>74</v>
      </c>
      <c r="S8" s="193">
        <v>3056</v>
      </c>
      <c r="T8" s="194" t="str">
        <f>IF(ISBLANK(S8),"",VLOOKUP(S8,Inscripcion!$A$1:$E$200,2,FALSE))</f>
        <v>Valentina Garro Valverde</v>
      </c>
      <c r="U8" s="189" t="str">
        <f>IF(ISBLANK(S8),"",VLOOKUP(S8,Inscripcion!$A$1:$E$200,3,FALSE))</f>
        <v>Santa Ana</v>
      </c>
      <c r="V8" s="195">
        <f>VLOOKUP(R8,Rifa!$A$1:$C$100,2,FALSE)</f>
        <v>1</v>
      </c>
      <c r="W8" s="196">
        <f>IF(ISBLANK(S8), "-", S8)</f>
        <v>3056</v>
      </c>
      <c r="X8" s="197" t="str">
        <f t="shared" ref="X8:X15" si="1">IF(V8=0,0,IF(V8&lt;9,"UP","DO"))</f>
        <v>UP</v>
      </c>
    </row>
    <row r="9" spans="2:25" ht="12" customHeight="1" x14ac:dyDescent="0.25">
      <c r="B9" s="198"/>
      <c r="C9" s="186">
        <v>2</v>
      </c>
      <c r="D9" s="187" t="str">
        <f t="shared" si="0"/>
        <v>-</v>
      </c>
      <c r="E9" s="188" t="str">
        <f>IF(ISBLANK(D9),"",IF(EXACT(D9,"-"),"BYE",VLOOKUP(D9,Inscripcion!$A$1:$E$200,2,FALSE)))</f>
        <v>BYE</v>
      </c>
      <c r="F9" s="189" t="str">
        <f>IF(EXACT(D9,"-"),"",VLOOKUP(D9,Inscripcion!$A$1:$E$200,3,FALSE))</f>
        <v/>
      </c>
      <c r="G9" s="199"/>
      <c r="H9" s="190">
        <v>3056</v>
      </c>
      <c r="I9" s="190"/>
      <c r="J9" s="190"/>
      <c r="K9" s="190"/>
      <c r="L9" s="183"/>
      <c r="M9" s="183"/>
      <c r="P9" s="200" t="s">
        <v>91</v>
      </c>
      <c r="Q9" s="201">
        <v>2</v>
      </c>
      <c r="R9" s="202" t="s">
        <v>88</v>
      </c>
      <c r="S9" s="203">
        <v>3115</v>
      </c>
      <c r="T9" s="194" t="str">
        <f>IF(ISBLANK(S9),"",VLOOKUP(S9,Inscripcion!$A$1:$E$200,2,FALSE))</f>
        <v>Ximena Miller Mora</v>
      </c>
      <c r="U9" s="189" t="str">
        <f>IF(ISBLANK(S9),"",VLOOKUP(S9,Inscripcion!$A$1:$E$200,3,FALSE))</f>
        <v>San José</v>
      </c>
      <c r="V9" s="195">
        <f>VLOOKUP(R9,Rifa!$A$1:$C$100,2,FALSE)</f>
        <v>16</v>
      </c>
      <c r="W9" s="196">
        <f t="shared" ref="W9:W15" si="2">IF(ISBLANK(S9),"-",S9)</f>
        <v>3115</v>
      </c>
      <c r="X9" s="197" t="str">
        <f t="shared" si="1"/>
        <v>DO</v>
      </c>
    </row>
    <row r="10" spans="2:25" ht="12" customHeight="1" x14ac:dyDescent="0.25">
      <c r="B10" s="204" t="s">
        <v>92</v>
      </c>
      <c r="C10" s="186">
        <v>3</v>
      </c>
      <c r="D10" s="187">
        <f t="shared" si="0"/>
        <v>3031</v>
      </c>
      <c r="E10" s="194" t="str">
        <f>IF(ISBLANK(D10),"",IF(EXACT(D10,"-"),"BYE",VLOOKUP(D10,Inscripcion!$A$1:$E$200,2,FALSE)))</f>
        <v>Camila Alejandra Peña Lara</v>
      </c>
      <c r="F10" s="189" t="str">
        <f>IF(EXACT(D10,"-"),"",VLOOKUP(D10,Inscripcion!$A$1:$E$200,3,FALSE))</f>
        <v>Cartago</v>
      </c>
      <c r="G10" s="205">
        <v>3436</v>
      </c>
      <c r="H10" s="206"/>
      <c r="I10" s="190"/>
      <c r="J10" s="190"/>
      <c r="K10" s="190"/>
      <c r="L10" s="183"/>
      <c r="M10" s="183"/>
      <c r="N10" s="183"/>
      <c r="O10" s="183"/>
      <c r="P10" s="207" t="s">
        <v>91</v>
      </c>
      <c r="Q10" s="208">
        <v>3</v>
      </c>
      <c r="R10" s="209" t="s">
        <v>82</v>
      </c>
      <c r="S10" s="203">
        <v>3717</v>
      </c>
      <c r="T10" s="194" t="str">
        <f>IF(ISBLANK(S10),"",VLOOKUP(S10,Inscripcion!$A$1:$E$200,2,FALSE))</f>
        <v>Amanda Jiménez Moraga</v>
      </c>
      <c r="U10" s="189" t="str">
        <f>IF(ISBLANK(S10),"",VLOOKUP(S10,Inscripcion!$A$1:$E$200,3,FALSE))</f>
        <v>San José</v>
      </c>
      <c r="V10" s="195">
        <v>8</v>
      </c>
      <c r="W10" s="196">
        <f t="shared" si="2"/>
        <v>3717</v>
      </c>
      <c r="X10" s="197" t="str">
        <f t="shared" si="1"/>
        <v>UP</v>
      </c>
      <c r="Y10" s="210"/>
    </row>
    <row r="11" spans="2:25" ht="12" customHeight="1" x14ac:dyDescent="0.25">
      <c r="B11" s="211" t="s">
        <v>93</v>
      </c>
      <c r="C11" s="212">
        <v>4</v>
      </c>
      <c r="D11" s="213">
        <f t="shared" si="0"/>
        <v>3436</v>
      </c>
      <c r="E11" s="214" t="str">
        <f>IF(ISBLANK(D11),"",IF(EXACT(D11,"-"),"BYE",VLOOKUP(D11,Inscripcion!$A$1:$E$200,2,FALSE)))</f>
        <v>Noemi Sofia Matarrita Campos</v>
      </c>
      <c r="F11" s="215" t="str">
        <f>IF(EXACT(D11,"-"),"",VLOOKUP(D11,Inscripcion!$A$1:$E$200,3,FALSE))</f>
        <v>Alajuela</v>
      </c>
      <c r="G11" s="190"/>
      <c r="H11" s="216"/>
      <c r="I11" s="190">
        <v>3056</v>
      </c>
      <c r="J11" s="190"/>
      <c r="K11" s="190"/>
      <c r="L11" s="183"/>
      <c r="M11" s="183"/>
      <c r="N11" s="183"/>
      <c r="O11" s="183"/>
      <c r="P11" s="207" t="s">
        <v>91</v>
      </c>
      <c r="Q11" s="208">
        <v>4</v>
      </c>
      <c r="R11" s="209" t="s">
        <v>81</v>
      </c>
      <c r="S11" s="203">
        <v>3348</v>
      </c>
      <c r="T11" s="194" t="str">
        <f>IF(ISBLANK(S11),"",VLOOKUP(S11,Inscripcion!$A$1:$E$200,2,FALSE))</f>
        <v>Keila Natasha Mora Mora</v>
      </c>
      <c r="U11" s="189" t="str">
        <f>IF(ISBLANK(S11),"",VLOOKUP(S11,Inscripcion!$A$1:$E$200,3,FALSE))</f>
        <v>Alajuela</v>
      </c>
      <c r="V11" s="195">
        <v>9</v>
      </c>
      <c r="W11" s="196">
        <f t="shared" si="2"/>
        <v>3348</v>
      </c>
      <c r="X11" s="197" t="str">
        <f t="shared" si="1"/>
        <v>DO</v>
      </c>
      <c r="Y11" s="210"/>
    </row>
    <row r="12" spans="2:25" ht="12" customHeight="1" x14ac:dyDescent="0.25">
      <c r="B12" s="217" t="s">
        <v>93</v>
      </c>
      <c r="C12" s="218">
        <v>5</v>
      </c>
      <c r="D12" s="219">
        <f t="shared" si="0"/>
        <v>3770</v>
      </c>
      <c r="E12" s="220" t="str">
        <f>IF(ISBLANK(D12),"",IF(EXACT(D12,"-"),"BYE",VLOOKUP(D12,Inscripcion!$A$1:$E$200,2,FALSE)))</f>
        <v>Mariana Rivera Torres</v>
      </c>
      <c r="F12" s="221" t="str">
        <f>IF(EXACT(D12,"-"),"",VLOOKUP(D12,Inscripcion!$A$1:$E$200,3,FALSE))</f>
        <v>Esparza</v>
      </c>
      <c r="G12" s="190">
        <v>3433</v>
      </c>
      <c r="H12" s="216"/>
      <c r="I12" s="206"/>
      <c r="J12" s="190"/>
      <c r="K12" s="190"/>
      <c r="L12" s="183"/>
      <c r="M12" s="183"/>
      <c r="N12" s="183"/>
      <c r="O12" s="183"/>
      <c r="P12" s="222" t="s">
        <v>91</v>
      </c>
      <c r="Q12" s="223">
        <v>5</v>
      </c>
      <c r="R12" s="224" t="s">
        <v>78</v>
      </c>
      <c r="S12" s="203">
        <v>3495</v>
      </c>
      <c r="T12" s="194" t="str">
        <f>IF(ISBLANK(S12),"",VLOOKUP(S12,Inscripcion!$A$1:$E$200,2,FALSE))</f>
        <v>Yara Navarrete Gonzalez</v>
      </c>
      <c r="U12" s="189" t="str">
        <f>IF(ISBLANK(S12),"",VLOOKUP(S12,Inscripcion!$A$1:$E$200,3,FALSE))</f>
        <v>Santo Domingo</v>
      </c>
      <c r="V12" s="195">
        <v>13</v>
      </c>
      <c r="W12" s="196">
        <f t="shared" si="2"/>
        <v>3495</v>
      </c>
      <c r="X12" s="197" t="str">
        <f t="shared" si="1"/>
        <v>DO</v>
      </c>
      <c r="Y12" s="210"/>
    </row>
    <row r="13" spans="2:25" ht="12" customHeight="1" x14ac:dyDescent="0.25">
      <c r="B13" s="204" t="s">
        <v>92</v>
      </c>
      <c r="C13" s="186">
        <v>6</v>
      </c>
      <c r="D13" s="187">
        <f t="shared" si="0"/>
        <v>3433</v>
      </c>
      <c r="E13" s="188" t="str">
        <f>IF(ISBLANK(D13),"",IF(EXACT(D13,"-"),"BYE",VLOOKUP(D13,Inscripcion!$A$1:$E$200,2,FALSE)))</f>
        <v>Maria Celeste Molina Pacheco</v>
      </c>
      <c r="F13" s="189" t="str">
        <f>IF(EXACT(D13,"-"),"",VLOOKUP(D13,Inscripcion!$A$1:$E$200,3,FALSE))</f>
        <v>Alajuela</v>
      </c>
      <c r="G13" s="199"/>
      <c r="H13" s="225">
        <v>3717</v>
      </c>
      <c r="I13" s="216"/>
      <c r="J13" s="190"/>
      <c r="K13" s="190"/>
      <c r="L13" s="183"/>
      <c r="M13" s="183"/>
      <c r="N13" s="183"/>
      <c r="O13" s="183"/>
      <c r="P13" s="222" t="s">
        <v>91</v>
      </c>
      <c r="Q13" s="223">
        <v>6</v>
      </c>
      <c r="R13" s="224" t="s">
        <v>86</v>
      </c>
      <c r="S13" s="203">
        <v>3430</v>
      </c>
      <c r="T13" s="194" t="str">
        <f>IF(ISBLANK(S13),"",VLOOKUP(S13,Inscripcion!$A$1:$E$200,2,FALSE))</f>
        <v>Fiorella Alvarez Salas</v>
      </c>
      <c r="U13" s="189" t="str">
        <f>IF(ISBLANK(S13),"",VLOOKUP(S13,Inscripcion!$A$1:$E$200,3,FALSE))</f>
        <v>Esparza</v>
      </c>
      <c r="V13" s="195">
        <v>12</v>
      </c>
      <c r="W13" s="196">
        <f t="shared" si="2"/>
        <v>3430</v>
      </c>
      <c r="X13" s="197" t="str">
        <f t="shared" si="1"/>
        <v>DO</v>
      </c>
      <c r="Y13" s="210"/>
    </row>
    <row r="14" spans="2:25" ht="12" customHeight="1" x14ac:dyDescent="0.25">
      <c r="B14" s="204" t="s">
        <v>92</v>
      </c>
      <c r="C14" s="186">
        <v>7</v>
      </c>
      <c r="D14" s="187">
        <f t="shared" si="0"/>
        <v>3823</v>
      </c>
      <c r="E14" s="194" t="str">
        <f>IF(ISBLANK(D14),"",IF(EXACT(D14,"-"),"BYE",VLOOKUP(D14,Inscripcion!$A$1:$E$200,2,FALSE)))</f>
        <v>Sara Valeria Arguedas Suarez</v>
      </c>
      <c r="F14" s="189" t="str">
        <f>IF(EXACT(D14,"-"),"",VLOOKUP(D14,Inscripcion!$A$1:$E$200,3,FALSE))</f>
        <v>Perez Zeledon</v>
      </c>
      <c r="G14" s="205">
        <v>3717</v>
      </c>
      <c r="H14" s="190"/>
      <c r="I14" s="216"/>
      <c r="J14" s="190"/>
      <c r="K14" s="190"/>
      <c r="L14" s="183"/>
      <c r="M14" s="183"/>
      <c r="N14" s="183"/>
      <c r="O14" s="183"/>
      <c r="P14" s="222" t="s">
        <v>91</v>
      </c>
      <c r="Q14" s="223">
        <v>7</v>
      </c>
      <c r="R14" s="224" t="s">
        <v>85</v>
      </c>
      <c r="S14" s="203">
        <v>3770</v>
      </c>
      <c r="T14" s="194" t="str">
        <f>IF(ISBLANK(S14),"",VLOOKUP(S14,Inscripcion!$A$1:$E$200,2,FALSE))</f>
        <v>Mariana Rivera Torres</v>
      </c>
      <c r="U14" s="189" t="str">
        <f>IF(ISBLANK(S14),"",VLOOKUP(S14,Inscripcion!$A$1:$E$200,3,FALSE))</f>
        <v>Esparza</v>
      </c>
      <c r="V14" s="195">
        <v>5</v>
      </c>
      <c r="W14" s="196">
        <f t="shared" si="2"/>
        <v>3770</v>
      </c>
      <c r="X14" s="197" t="str">
        <f t="shared" si="1"/>
        <v>UP</v>
      </c>
      <c r="Y14" s="210"/>
    </row>
    <row r="15" spans="2:25" ht="12" customHeight="1" x14ac:dyDescent="0.25">
      <c r="B15" s="226" t="s">
        <v>94</v>
      </c>
      <c r="C15" s="227">
        <v>8</v>
      </c>
      <c r="D15" s="228">
        <f t="shared" si="0"/>
        <v>3717</v>
      </c>
      <c r="E15" s="229" t="str">
        <f>IF(ISBLANK(D15),"",IF(EXACT(D15,"-"),"BYE",VLOOKUP(D15,Inscripcion!$A$1:$E$200,2,FALSE)))</f>
        <v>Amanda Jiménez Moraga</v>
      </c>
      <c r="F15" s="230" t="str">
        <f>IF(EXACT(D15,"-"),"",VLOOKUP(D15,Inscripcion!$A$1:$E$200,3,FALSE))</f>
        <v>San José</v>
      </c>
      <c r="G15" s="190"/>
      <c r="H15" s="190"/>
      <c r="I15" s="216"/>
      <c r="J15" s="190">
        <v>3115</v>
      </c>
      <c r="K15" s="190"/>
      <c r="L15" s="183"/>
      <c r="M15" s="183"/>
      <c r="N15" s="183"/>
      <c r="O15" s="183"/>
      <c r="P15" s="222" t="s">
        <v>91</v>
      </c>
      <c r="Q15" s="223">
        <v>8</v>
      </c>
      <c r="R15" s="224" t="s">
        <v>95</v>
      </c>
      <c r="S15" s="203"/>
      <c r="T15" s="194" t="str">
        <f>IF(ISBLANK(S15),"",VLOOKUP(S15,Inscripcion!$A$1:$E$200,2,FALSE))</f>
        <v/>
      </c>
      <c r="U15" s="189" t="str">
        <f>IF(ISBLANK(S15),"",VLOOKUP(S15,Inscripcion!$A$1:$E$200,3,FALSE))</f>
        <v/>
      </c>
      <c r="V15" s="195" t="e">
        <f>VLOOKUP(R15,Rifa!$A$1:$C$100,2,FALSE)</f>
        <v>#N/A</v>
      </c>
      <c r="W15" s="196" t="str">
        <f t="shared" si="2"/>
        <v>-</v>
      </c>
      <c r="X15" s="197" t="e">
        <f t="shared" si="1"/>
        <v>#N/A</v>
      </c>
      <c r="Y15" s="210"/>
    </row>
    <row r="16" spans="2:25" ht="12" customHeight="1" x14ac:dyDescent="0.25">
      <c r="B16" s="231" t="s">
        <v>94</v>
      </c>
      <c r="C16" s="218">
        <v>9</v>
      </c>
      <c r="D16" s="219">
        <f t="shared" si="0"/>
        <v>3348</v>
      </c>
      <c r="E16" s="220" t="str">
        <f>IF(ISBLANK(D16),"",IF(EXACT(D16,"-"),"BYE",VLOOKUP(D16,Inscripcion!$A$1:$E$200,2,FALSE)))</f>
        <v>Keila Natasha Mora Mora</v>
      </c>
      <c r="F16" s="221" t="str">
        <f>IF(EXACT(D16,"-"),"",VLOOKUP(D16,Inscripcion!$A$1:$E$200,3,FALSE))</f>
        <v>Alajuela</v>
      </c>
      <c r="G16" s="190">
        <v>3348</v>
      </c>
      <c r="H16" s="190"/>
      <c r="I16" s="216"/>
      <c r="J16" s="232"/>
      <c r="K16" s="233"/>
      <c r="L16" s="183"/>
      <c r="M16" s="183"/>
      <c r="N16" s="183"/>
      <c r="O16" s="183"/>
      <c r="S16" s="183"/>
      <c r="X16" s="183"/>
      <c r="Y16" s="210"/>
    </row>
    <row r="17" spans="2:25" ht="12" customHeight="1" x14ac:dyDescent="0.25">
      <c r="B17" s="204" t="s">
        <v>92</v>
      </c>
      <c r="C17" s="186">
        <v>10</v>
      </c>
      <c r="D17" s="187">
        <f t="shared" si="0"/>
        <v>3826</v>
      </c>
      <c r="E17" s="188" t="str">
        <f>IF(ISBLANK(D17),"",IF(EXACT(D17,"-"),"BYE",VLOOKUP(D17,Inscripcion!$A$1:$E$200,2,FALSE)))</f>
        <v>Aisha Padilla Gonzàlez</v>
      </c>
      <c r="F17" s="189" t="str">
        <f>IF(EXACT(D17,"-"),"",VLOOKUP(D17,Inscripcion!$A$1:$E$200,3,FALSE))</f>
        <v>Santo Domingo</v>
      </c>
      <c r="G17" s="199"/>
      <c r="H17" s="190">
        <v>3348</v>
      </c>
      <c r="I17" s="216"/>
      <c r="J17" s="190"/>
      <c r="K17" s="233"/>
      <c r="L17" s="183"/>
      <c r="M17" s="183"/>
      <c r="N17" s="183"/>
      <c r="O17" s="183"/>
      <c r="S17" s="183"/>
      <c r="X17" s="183"/>
      <c r="Y17" s="210"/>
    </row>
    <row r="18" spans="2:25" ht="12" customHeight="1" x14ac:dyDescent="0.25">
      <c r="B18" s="204" t="s">
        <v>92</v>
      </c>
      <c r="C18" s="186">
        <v>11</v>
      </c>
      <c r="D18" s="187">
        <f t="shared" si="0"/>
        <v>3865</v>
      </c>
      <c r="E18" s="194" t="str">
        <f>IF(ISBLANK(D18),"",IF(EXACT(D18,"-"),"BYE",VLOOKUP(D18,Inscripcion!$A$1:$E$200,2,FALSE)))</f>
        <v>Danna Alondra Barrantes Ramirez</v>
      </c>
      <c r="F18" s="189" t="str">
        <f>IF(EXACT(D18,"-"),"",VLOOKUP(D18,Inscripcion!$A$1:$E$200,3,FALSE))</f>
        <v>Cartago</v>
      </c>
      <c r="G18" s="205">
        <v>3430</v>
      </c>
      <c r="H18" s="206"/>
      <c r="I18" s="216"/>
      <c r="J18" s="190"/>
      <c r="K18" s="233"/>
      <c r="L18" s="183"/>
      <c r="M18" s="234"/>
      <c r="N18" s="234"/>
      <c r="O18" s="234"/>
      <c r="P18" s="235"/>
      <c r="Q18" s="235"/>
      <c r="R18" s="235"/>
      <c r="S18" s="264" t="s">
        <v>96</v>
      </c>
      <c r="T18" s="265"/>
      <c r="U18" s="265"/>
      <c r="V18" s="265"/>
      <c r="W18" s="265"/>
      <c r="X18" s="266"/>
      <c r="Y18" s="210"/>
    </row>
    <row r="19" spans="2:25" ht="12" customHeight="1" x14ac:dyDescent="0.25">
      <c r="B19" s="211" t="s">
        <v>93</v>
      </c>
      <c r="C19" s="212">
        <v>12</v>
      </c>
      <c r="D19" s="213">
        <f t="shared" si="0"/>
        <v>3430</v>
      </c>
      <c r="E19" s="214" t="str">
        <f>IF(ISBLANK(D19),"",IF(EXACT(D19,"-"),"BYE",VLOOKUP(D19,Inscripcion!$A$1:$E$200,2,FALSE)))</f>
        <v>Fiorella Alvarez Salas</v>
      </c>
      <c r="F19" s="215" t="str">
        <f>IF(EXACT(D19,"-"),"",VLOOKUP(D19,Inscripcion!$A$1:$E$200,3,FALSE))</f>
        <v>Esparza</v>
      </c>
      <c r="G19" s="190"/>
      <c r="H19" s="216"/>
      <c r="I19" s="225">
        <v>3115</v>
      </c>
      <c r="J19" s="190"/>
      <c r="K19" s="233"/>
      <c r="L19" s="183"/>
      <c r="M19" s="183"/>
      <c r="N19" s="183"/>
      <c r="O19" s="183"/>
      <c r="P19" s="236" t="s">
        <v>91</v>
      </c>
      <c r="Q19" s="237">
        <v>1</v>
      </c>
      <c r="R19" s="238" t="s">
        <v>84</v>
      </c>
      <c r="S19" s="193">
        <v>3865</v>
      </c>
      <c r="T19" s="194" t="str">
        <f>IF(ISBLANK(S19),"",VLOOKUP(S19,Inscripcion!$A$1:$E$200,2,FALSE))</f>
        <v>Danna Alondra Barrantes Ramirez</v>
      </c>
      <c r="U19" s="189" t="str">
        <f>IF(ISBLANK(S19),"",VLOOKUP(S19,Inscripcion!$A$1:$E$200,3,FALSE))</f>
        <v>Cartago</v>
      </c>
      <c r="V19" s="195">
        <f>VLOOKUP(R19,Rifa!$A$1:$C$100,2,FALSE)</f>
        <v>11</v>
      </c>
      <c r="W19" s="196">
        <f t="shared" ref="W19:W26" si="3">IF(ISBLANK(S19),"-",S19)</f>
        <v>3865</v>
      </c>
      <c r="X19" s="197" t="str">
        <f t="shared" ref="X19:X26" si="4">IF(X8="","",IF(X8="UP","DO",IF(X8="DO","UP","")))</f>
        <v>DO</v>
      </c>
      <c r="Y19" s="210"/>
    </row>
    <row r="20" spans="2:25" ht="12" customHeight="1" x14ac:dyDescent="0.25">
      <c r="B20" s="217" t="s">
        <v>93</v>
      </c>
      <c r="C20" s="218">
        <v>13</v>
      </c>
      <c r="D20" s="219">
        <f t="shared" si="0"/>
        <v>3495</v>
      </c>
      <c r="E20" s="220" t="str">
        <f>IF(ISBLANK(D20),"",IF(EXACT(D20,"-"),"BYE",VLOOKUP(D20,Inscripcion!$A$1:$E$200,2,FALSE)))</f>
        <v>Yara Navarrete Gonzalez</v>
      </c>
      <c r="F20" s="221" t="str">
        <f>IF(EXACT(D20,"-"),"",VLOOKUP(D20,Inscripcion!$A$1:$E$200,3,FALSE))</f>
        <v>Santo Domingo</v>
      </c>
      <c r="G20" s="190">
        <v>3495</v>
      </c>
      <c r="H20" s="216"/>
      <c r="I20" s="190"/>
      <c r="J20" s="190"/>
      <c r="K20" s="233"/>
      <c r="L20" s="183"/>
      <c r="M20" s="183"/>
      <c r="N20" s="183"/>
      <c r="O20" s="183"/>
      <c r="P20" s="239" t="s">
        <v>91</v>
      </c>
      <c r="Q20" s="240">
        <v>2</v>
      </c>
      <c r="R20" s="241" t="s">
        <v>80</v>
      </c>
      <c r="S20" s="203">
        <v>3823</v>
      </c>
      <c r="T20" s="194" t="str">
        <f>IF(ISBLANK(S20),"",VLOOKUP(S20,Inscripcion!$A$1:$E$200,2,FALSE))</f>
        <v>Sara Valeria Arguedas Suarez</v>
      </c>
      <c r="U20" s="189" t="str">
        <f>IF(ISBLANK(S20),"",VLOOKUP(S20,Inscripcion!$A$1:$E$200,3,FALSE))</f>
        <v>Perez Zeledon</v>
      </c>
      <c r="V20" s="195">
        <f>VLOOKUP(R20,Rifa!$A$1:$C$100,2,FALSE)</f>
        <v>7</v>
      </c>
      <c r="W20" s="196">
        <f t="shared" si="3"/>
        <v>3823</v>
      </c>
      <c r="X20" s="242" t="str">
        <f t="shared" si="4"/>
        <v>UP</v>
      </c>
      <c r="Y20" s="183"/>
    </row>
    <row r="21" spans="2:25" ht="12" customHeight="1" x14ac:dyDescent="0.25">
      <c r="B21" s="204" t="s">
        <v>92</v>
      </c>
      <c r="C21" s="186">
        <v>14</v>
      </c>
      <c r="D21" s="187">
        <f t="shared" si="0"/>
        <v>3492</v>
      </c>
      <c r="E21" s="188" t="str">
        <f>IF(ISBLANK(D21),"",IF(EXACT(D21,"-"),"BYE",VLOOKUP(D21,Inscripcion!$A$1:$E$200,2,FALSE)))</f>
        <v>Kenllelyn Gutierrez Gonzalez</v>
      </c>
      <c r="F21" s="189" t="str">
        <f>IF(EXACT(D21,"-"),"",VLOOKUP(D21,Inscripcion!$A$1:$E$200,3,FALSE))</f>
        <v>Alajuela</v>
      </c>
      <c r="G21" s="199"/>
      <c r="H21" s="225">
        <v>3115</v>
      </c>
      <c r="I21" s="190"/>
      <c r="J21" s="190"/>
      <c r="K21" s="233"/>
      <c r="L21" s="183"/>
      <c r="M21" s="183"/>
      <c r="N21" s="183"/>
      <c r="O21" s="183"/>
      <c r="P21" s="239" t="s">
        <v>91</v>
      </c>
      <c r="Q21" s="240">
        <v>3</v>
      </c>
      <c r="R21" s="241" t="s">
        <v>76</v>
      </c>
      <c r="S21" s="203">
        <v>3826</v>
      </c>
      <c r="T21" s="194" t="str">
        <f>IF(ISBLANK(S21),"",VLOOKUP(S21,Inscripcion!$A$1:$E$200,2,FALSE))</f>
        <v>Aisha Padilla Gonzàlez</v>
      </c>
      <c r="U21" s="189" t="str">
        <f>IF(ISBLANK(S21),"",VLOOKUP(S21,Inscripcion!$A$1:$E$200,3,FALSE))</f>
        <v>Santo Domingo</v>
      </c>
      <c r="V21" s="195">
        <v>10</v>
      </c>
      <c r="W21" s="196">
        <f t="shared" si="3"/>
        <v>3826</v>
      </c>
      <c r="X21" s="242" t="str">
        <f t="shared" si="4"/>
        <v>DO</v>
      </c>
      <c r="Y21" s="183"/>
    </row>
    <row r="22" spans="2:25" ht="12" customHeight="1" x14ac:dyDescent="0.25">
      <c r="B22" s="198"/>
      <c r="C22" s="186">
        <v>15</v>
      </c>
      <c r="D22" s="187" t="str">
        <f t="shared" si="0"/>
        <v>-</v>
      </c>
      <c r="E22" s="194" t="str">
        <f>IF(ISBLANK(D22),"",IF(EXACT(D22,"-"),"BYE",VLOOKUP(D22,Inscripcion!$A$1:$E$200,2,FALSE)))</f>
        <v>BYE</v>
      </c>
      <c r="F22" s="189" t="str">
        <f>IF(EXACT(D22,"-"),"",VLOOKUP(D22,Inscripcion!$A$1:$E$200,3,FALSE))</f>
        <v/>
      </c>
      <c r="G22" s="205">
        <v>3115</v>
      </c>
      <c r="H22" s="190"/>
      <c r="I22" s="190"/>
      <c r="J22" s="190"/>
      <c r="K22" s="233"/>
      <c r="L22" s="183"/>
      <c r="M22" s="183"/>
      <c r="N22" s="183"/>
      <c r="O22" s="183"/>
      <c r="P22" s="239" t="s">
        <v>91</v>
      </c>
      <c r="Q22" s="240">
        <v>4</v>
      </c>
      <c r="R22" s="241" t="s">
        <v>87</v>
      </c>
      <c r="S22" s="203">
        <v>3031</v>
      </c>
      <c r="T22" s="194" t="str">
        <f>IF(ISBLANK(S22),"",VLOOKUP(S22,Inscripcion!$A$1:$E$200,2,FALSE))</f>
        <v>Camila Alejandra Peña Lara</v>
      </c>
      <c r="U22" s="189" t="str">
        <f>IF(ISBLANK(S22),"",VLOOKUP(S22,Inscripcion!$A$1:$E$200,3,FALSE))</f>
        <v>Cartago</v>
      </c>
      <c r="V22" s="195">
        <v>3</v>
      </c>
      <c r="W22" s="196">
        <f t="shared" si="3"/>
        <v>3031</v>
      </c>
      <c r="X22" s="242" t="str">
        <f t="shared" si="4"/>
        <v>UP</v>
      </c>
      <c r="Y22" s="183"/>
    </row>
    <row r="23" spans="2:25" ht="12" customHeight="1" x14ac:dyDescent="0.25">
      <c r="B23" s="191" t="s">
        <v>97</v>
      </c>
      <c r="C23" s="243">
        <v>16</v>
      </c>
      <c r="D23" s="187">
        <f t="shared" si="0"/>
        <v>3115</v>
      </c>
      <c r="E23" s="194" t="str">
        <f>IF(ISBLANK(D23),"",IF(EXACT(D23,"-"),"BYE",VLOOKUP(D23,Inscripcion!$A$1:$E$200,2,FALSE)))</f>
        <v>Ximena Miller Mora</v>
      </c>
      <c r="F23" s="189" t="str">
        <f>IF(EXACT(D23,"-"),"",VLOOKUP(D23,Inscripcion!$A$1:$E$200,3,FALSE))</f>
        <v>San José</v>
      </c>
      <c r="G23" s="190"/>
      <c r="H23" s="190"/>
      <c r="I23" s="190"/>
      <c r="J23" s="190"/>
      <c r="K23" s="233"/>
      <c r="L23" s="183"/>
      <c r="M23" s="183"/>
      <c r="N23" s="183"/>
      <c r="O23" s="183"/>
      <c r="P23" s="239" t="s">
        <v>91</v>
      </c>
      <c r="Q23" s="240">
        <v>5</v>
      </c>
      <c r="R23" s="241" t="s">
        <v>83</v>
      </c>
      <c r="S23" s="203">
        <v>3436</v>
      </c>
      <c r="T23" s="194" t="str">
        <f>IF(ISBLANK(S23),"",VLOOKUP(S23,Inscripcion!$A$1:$E$200,2,FALSE))</f>
        <v>Noemi Sofia Matarrita Campos</v>
      </c>
      <c r="U23" s="189" t="str">
        <f>IF(ISBLANK(S23),"",VLOOKUP(S23,Inscripcion!$A$1:$E$200,3,FALSE))</f>
        <v>Alajuela</v>
      </c>
      <c r="V23" s="195">
        <v>4</v>
      </c>
      <c r="W23" s="196">
        <f t="shared" si="3"/>
        <v>3436</v>
      </c>
      <c r="X23" s="242" t="str">
        <f t="shared" si="4"/>
        <v>UP</v>
      </c>
      <c r="Y23" s="183"/>
    </row>
    <row r="24" spans="2:25" ht="12" customHeight="1" x14ac:dyDescent="0.25">
      <c r="B24" s="244"/>
      <c r="C24" s="245"/>
      <c r="D24" s="246"/>
      <c r="E24" s="247"/>
      <c r="F24" s="248"/>
      <c r="G24" s="233"/>
      <c r="H24" s="233"/>
      <c r="I24" s="233"/>
      <c r="J24" s="233"/>
      <c r="K24" s="233"/>
      <c r="L24" s="233"/>
      <c r="M24" s="233"/>
      <c r="N24" s="183"/>
      <c r="O24" s="183"/>
      <c r="P24" s="239" t="s">
        <v>91</v>
      </c>
      <c r="Q24" s="240">
        <v>6</v>
      </c>
      <c r="R24" s="241" t="s">
        <v>79</v>
      </c>
      <c r="S24" s="203">
        <v>3433</v>
      </c>
      <c r="T24" s="194" t="str">
        <f>IF(ISBLANK(S24),"",VLOOKUP(S24,Inscripcion!$A$1:$E$200,2,FALSE))</f>
        <v>Maria Celeste Molina Pacheco</v>
      </c>
      <c r="U24" s="189" t="str">
        <f>IF(ISBLANK(S24),"",VLOOKUP(S24,Inscripcion!$A$1:$E$200,3,FALSE))</f>
        <v>Alajuela</v>
      </c>
      <c r="V24" s="195">
        <f>VLOOKUP(R24,Rifa!$A$1:$C$100,2,FALSE)</f>
        <v>6</v>
      </c>
      <c r="W24" s="196">
        <f t="shared" si="3"/>
        <v>3433</v>
      </c>
      <c r="X24" s="242" t="str">
        <f t="shared" si="4"/>
        <v>UP</v>
      </c>
      <c r="Y24" s="183"/>
    </row>
    <row r="25" spans="2:25" ht="12" customHeight="1" x14ac:dyDescent="0.25">
      <c r="B25" s="246"/>
      <c r="C25" s="245"/>
      <c r="D25" s="246"/>
      <c r="E25" s="249"/>
      <c r="F25" s="250"/>
      <c r="G25" s="233"/>
      <c r="H25" s="233"/>
      <c r="I25" s="233"/>
      <c r="J25" s="233"/>
      <c r="K25" s="233"/>
      <c r="L25" s="233"/>
      <c r="M25" s="233"/>
      <c r="N25" s="183"/>
      <c r="O25" s="183"/>
      <c r="P25" s="239" t="s">
        <v>91</v>
      </c>
      <c r="Q25" s="240">
        <v>7</v>
      </c>
      <c r="R25" s="241" t="s">
        <v>77</v>
      </c>
      <c r="S25" s="203">
        <v>3492</v>
      </c>
      <c r="T25" s="194" t="str">
        <f>IF(ISBLANK(S25),"",VLOOKUP(S25,Inscripcion!$A$1:$E$200,2,FALSE))</f>
        <v>Kenllelyn Gutierrez Gonzalez</v>
      </c>
      <c r="U25" s="189" t="str">
        <f>IF(ISBLANK(S25),"",VLOOKUP(S25,Inscripcion!$A$1:$E$200,3,FALSE))</f>
        <v>Alajuela</v>
      </c>
      <c r="V25" s="195">
        <v>14</v>
      </c>
      <c r="W25" s="196">
        <f t="shared" si="3"/>
        <v>3492</v>
      </c>
      <c r="X25" s="242" t="str">
        <f t="shared" si="4"/>
        <v>DO</v>
      </c>
      <c r="Y25" s="184"/>
    </row>
    <row r="26" spans="2:25" ht="12" customHeight="1" x14ac:dyDescent="0.25">
      <c r="B26" s="246"/>
      <c r="C26" s="245"/>
      <c r="D26" s="246"/>
      <c r="E26" s="247"/>
      <c r="F26" s="248"/>
      <c r="G26" s="233"/>
      <c r="H26" s="233"/>
      <c r="I26" s="233"/>
      <c r="J26" s="233"/>
      <c r="K26" s="233"/>
      <c r="L26" s="233"/>
      <c r="M26" s="233"/>
      <c r="N26" s="183"/>
      <c r="O26" s="183"/>
      <c r="P26" s="239" t="s">
        <v>91</v>
      </c>
      <c r="Q26" s="240">
        <v>8</v>
      </c>
      <c r="R26" s="241" t="s">
        <v>98</v>
      </c>
      <c r="S26" s="203"/>
      <c r="T26" s="194" t="str">
        <f>IF(ISBLANK(S26),"",VLOOKUP(S26,Inscripcion!$A$1:$E$200,2,FALSE))</f>
        <v/>
      </c>
      <c r="U26" s="189" t="str">
        <f>IF(ISBLANK(S26),"",VLOOKUP(S26,Inscripcion!$A$1:$E$200,3,FALSE))</f>
        <v/>
      </c>
      <c r="V26" s="195" t="e">
        <f>VLOOKUP(R26,Rifa!$A$1:$C$100,2,FALSE)</f>
        <v>#N/A</v>
      </c>
      <c r="W26" s="196" t="str">
        <f t="shared" si="3"/>
        <v>-</v>
      </c>
      <c r="X26" s="242" t="e">
        <f t="shared" si="4"/>
        <v>#N/A</v>
      </c>
      <c r="Y26" s="184"/>
    </row>
    <row r="27" spans="2:25" ht="12" customHeight="1" x14ac:dyDescent="0.25">
      <c r="B27" s="246"/>
      <c r="C27" s="245"/>
      <c r="D27" s="246"/>
      <c r="E27" s="247"/>
      <c r="F27" s="248"/>
      <c r="G27" s="233"/>
      <c r="H27" s="233"/>
      <c r="I27" s="233"/>
      <c r="J27" s="233"/>
      <c r="K27" s="233"/>
      <c r="L27" s="233"/>
      <c r="M27" s="233"/>
      <c r="N27" s="183"/>
      <c r="O27" s="183"/>
      <c r="Y27" s="251"/>
    </row>
    <row r="28" spans="2:25" ht="12" customHeight="1" x14ac:dyDescent="0.25">
      <c r="B28" s="252"/>
      <c r="C28" s="245"/>
      <c r="D28" s="246"/>
      <c r="E28" s="247"/>
      <c r="F28" s="248"/>
      <c r="G28" s="233"/>
      <c r="H28" s="233"/>
      <c r="I28" s="233"/>
      <c r="J28" s="233"/>
      <c r="K28" s="233"/>
      <c r="L28" s="233"/>
      <c r="M28" s="233"/>
      <c r="N28" s="183"/>
      <c r="O28" s="183"/>
    </row>
    <row r="29" spans="2:25" ht="12" customHeight="1" x14ac:dyDescent="0.25">
      <c r="B29" s="246"/>
      <c r="C29" s="245"/>
      <c r="D29" s="246"/>
      <c r="E29" s="247"/>
      <c r="F29" s="248"/>
      <c r="G29" s="233"/>
      <c r="H29" s="233"/>
      <c r="I29" s="233"/>
      <c r="J29" s="233"/>
      <c r="K29" s="233"/>
      <c r="L29" s="233"/>
      <c r="M29" s="233"/>
      <c r="N29" s="183"/>
      <c r="O29" s="183"/>
    </row>
    <row r="30" spans="2:25" ht="12" customHeight="1" x14ac:dyDescent="0.25">
      <c r="B30" s="246"/>
      <c r="C30" s="245"/>
      <c r="D30" s="246"/>
      <c r="E30" s="253"/>
      <c r="F30" s="254"/>
      <c r="G30" s="233"/>
      <c r="H30" s="233"/>
      <c r="I30" s="233"/>
      <c r="J30" s="233"/>
      <c r="K30" s="233"/>
      <c r="L30" s="233"/>
      <c r="M30" s="233"/>
      <c r="N30" s="183"/>
      <c r="O30" s="183"/>
    </row>
    <row r="31" spans="2:25" ht="12" customHeight="1" x14ac:dyDescent="0.25">
      <c r="B31" s="252"/>
      <c r="C31" s="245"/>
      <c r="D31" s="246"/>
      <c r="E31" s="247"/>
      <c r="F31" s="248"/>
      <c r="G31" s="233"/>
      <c r="H31" s="233"/>
      <c r="I31" s="233"/>
      <c r="J31" s="233"/>
      <c r="K31" s="233"/>
      <c r="L31" s="233"/>
      <c r="M31" s="233"/>
      <c r="N31" s="183"/>
      <c r="O31" s="183"/>
    </row>
    <row r="32" spans="2:25" ht="12" customHeight="1" x14ac:dyDescent="0.25">
      <c r="B32" s="252"/>
      <c r="C32" s="245"/>
      <c r="D32" s="246"/>
      <c r="E32" s="247"/>
      <c r="F32" s="248"/>
      <c r="G32" s="233"/>
      <c r="H32" s="233"/>
      <c r="I32" s="233"/>
      <c r="J32" s="233"/>
      <c r="K32" s="233"/>
      <c r="L32" s="233"/>
      <c r="M32" s="233"/>
      <c r="N32" s="183"/>
      <c r="O32" s="183"/>
    </row>
    <row r="33" spans="2:25" ht="12" customHeight="1" x14ac:dyDescent="0.25">
      <c r="B33" s="246"/>
      <c r="C33" s="245"/>
      <c r="D33" s="246"/>
      <c r="E33" s="249"/>
      <c r="F33" s="250"/>
      <c r="G33" s="233"/>
      <c r="H33" s="233"/>
      <c r="I33" s="233"/>
      <c r="J33" s="233"/>
      <c r="K33" s="233"/>
      <c r="L33" s="233"/>
      <c r="M33" s="233"/>
      <c r="N33" s="183"/>
      <c r="O33" s="183"/>
      <c r="S33" s="183"/>
      <c r="X33" s="183"/>
    </row>
    <row r="34" spans="2:25" ht="12" customHeight="1" x14ac:dyDescent="0.25">
      <c r="B34" s="246"/>
      <c r="C34" s="245"/>
      <c r="D34" s="246"/>
      <c r="E34" s="247"/>
      <c r="F34" s="248"/>
      <c r="G34" s="233"/>
      <c r="H34" s="233"/>
      <c r="I34" s="233"/>
      <c r="J34" s="233"/>
      <c r="K34" s="233"/>
      <c r="L34" s="233"/>
      <c r="M34" s="233"/>
      <c r="N34" s="183"/>
      <c r="O34" s="183"/>
      <c r="S34" s="183"/>
      <c r="X34" s="183"/>
    </row>
    <row r="35" spans="2:25" ht="12" customHeight="1" x14ac:dyDescent="0.25">
      <c r="B35" s="252"/>
      <c r="C35" s="245"/>
      <c r="D35" s="246"/>
      <c r="E35" s="247"/>
      <c r="F35" s="248"/>
      <c r="G35" s="233"/>
      <c r="H35" s="233"/>
      <c r="I35" s="233"/>
      <c r="J35" s="233"/>
      <c r="K35" s="233"/>
      <c r="L35" s="233"/>
      <c r="M35" s="233"/>
      <c r="N35" s="183"/>
      <c r="O35" s="183"/>
      <c r="S35" s="183"/>
      <c r="X35" s="183"/>
    </row>
    <row r="36" spans="2:25" ht="12" customHeight="1" x14ac:dyDescent="0.25">
      <c r="B36" s="246"/>
      <c r="C36" s="245"/>
      <c r="D36" s="246"/>
      <c r="E36" s="247"/>
      <c r="F36" s="248"/>
      <c r="G36" s="233"/>
      <c r="H36" s="233"/>
      <c r="I36" s="233"/>
      <c r="J36" s="233"/>
      <c r="K36" s="233"/>
      <c r="L36" s="233"/>
      <c r="M36" s="233"/>
      <c r="N36" s="183"/>
      <c r="O36" s="183"/>
      <c r="S36" s="183"/>
      <c r="X36" s="183"/>
    </row>
    <row r="37" spans="2:25" ht="12" customHeight="1" x14ac:dyDescent="0.25">
      <c r="B37" s="246"/>
      <c r="C37" s="245"/>
      <c r="D37" s="246"/>
      <c r="E37" s="247"/>
      <c r="F37" s="248"/>
      <c r="G37" s="233"/>
      <c r="H37" s="233"/>
      <c r="I37" s="233"/>
      <c r="J37" s="233"/>
      <c r="K37" s="233"/>
      <c r="L37" s="233"/>
      <c r="M37" s="233"/>
      <c r="N37" s="183"/>
      <c r="O37" s="183"/>
      <c r="P37" s="184"/>
      <c r="Q37" s="184"/>
      <c r="R37" s="184"/>
      <c r="S37" s="184"/>
      <c r="T37" s="184"/>
      <c r="U37" s="255"/>
      <c r="V37" s="184"/>
      <c r="W37" s="184"/>
      <c r="X37" s="184"/>
    </row>
    <row r="38" spans="2:25" ht="12" customHeight="1" x14ac:dyDescent="0.25">
      <c r="B38" s="246"/>
      <c r="C38" s="245"/>
      <c r="D38" s="246"/>
      <c r="E38" s="253"/>
      <c r="F38" s="254"/>
      <c r="G38" s="233"/>
      <c r="H38" s="233"/>
      <c r="I38" s="233"/>
      <c r="J38" s="233"/>
      <c r="K38" s="233"/>
      <c r="L38" s="233"/>
      <c r="M38" s="233"/>
      <c r="N38" s="183"/>
      <c r="O38" s="183"/>
      <c r="P38" s="184"/>
      <c r="Q38" s="184"/>
      <c r="R38" s="184"/>
      <c r="S38" s="184"/>
      <c r="T38" s="184"/>
      <c r="U38" s="255"/>
      <c r="V38" s="184"/>
      <c r="W38" s="184"/>
      <c r="X38" s="184"/>
    </row>
    <row r="39" spans="2:25" ht="12" customHeight="1" x14ac:dyDescent="0.25">
      <c r="B39" s="252"/>
      <c r="C39" s="245"/>
      <c r="D39" s="246"/>
      <c r="E39" s="247"/>
      <c r="F39" s="248"/>
      <c r="G39" s="233"/>
      <c r="H39" s="233"/>
      <c r="I39" s="233"/>
      <c r="J39" s="233"/>
      <c r="K39" s="233"/>
      <c r="L39" s="233"/>
      <c r="M39" s="233"/>
      <c r="N39" s="184"/>
      <c r="O39" s="184"/>
      <c r="P39" s="184"/>
      <c r="Q39" s="184"/>
      <c r="R39" s="184"/>
      <c r="S39" s="184"/>
      <c r="T39" s="184"/>
      <c r="U39" s="255"/>
      <c r="V39" s="184"/>
      <c r="W39" s="184"/>
      <c r="X39" s="184"/>
    </row>
    <row r="40" spans="2:25" ht="12" customHeight="1" x14ac:dyDescent="0.25">
      <c r="B40" s="246"/>
      <c r="C40" s="246"/>
      <c r="D40" s="246"/>
      <c r="E40" s="246"/>
      <c r="F40" s="248"/>
      <c r="G40" s="246"/>
      <c r="H40" s="246"/>
      <c r="I40" s="246"/>
      <c r="J40" s="246"/>
      <c r="K40" s="246"/>
      <c r="L40" s="233"/>
      <c r="M40" s="233"/>
      <c r="N40" s="184"/>
      <c r="O40" s="184"/>
      <c r="P40" s="184"/>
      <c r="Q40" s="184"/>
      <c r="R40" s="184"/>
      <c r="S40" s="184"/>
      <c r="T40" s="184"/>
      <c r="U40" s="255"/>
      <c r="V40" s="184"/>
      <c r="W40" s="184"/>
      <c r="X40" s="184"/>
      <c r="Y40" s="256"/>
    </row>
    <row r="41" spans="2:25" ht="12" customHeight="1" x14ac:dyDescent="0.25">
      <c r="B41" s="246"/>
      <c r="C41" s="246"/>
      <c r="D41" s="246"/>
      <c r="E41" s="246"/>
      <c r="F41" s="248"/>
      <c r="G41" s="246"/>
      <c r="H41" s="246"/>
      <c r="I41" s="246"/>
      <c r="J41" s="246"/>
      <c r="K41" s="246"/>
      <c r="L41" s="183"/>
      <c r="M41" s="183"/>
      <c r="N41" s="184"/>
      <c r="O41" s="184"/>
      <c r="P41" s="184"/>
      <c r="Q41" s="184"/>
      <c r="R41" s="184"/>
      <c r="S41" s="184"/>
      <c r="T41" s="184"/>
      <c r="U41" s="255"/>
      <c r="V41" s="184"/>
      <c r="W41" s="184"/>
      <c r="X41" s="184"/>
      <c r="Y41" s="184"/>
    </row>
    <row r="42" spans="2:25" ht="12" customHeight="1" x14ac:dyDescent="0.25">
      <c r="B42" s="246"/>
      <c r="C42" s="246"/>
      <c r="D42" s="246"/>
      <c r="E42" s="246"/>
      <c r="F42" s="248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56"/>
      <c r="T42" s="184" t="s">
        <v>99</v>
      </c>
      <c r="U42" s="248" t="s">
        <v>99</v>
      </c>
      <c r="V42" s="246">
        <v>1</v>
      </c>
      <c r="W42" s="234" t="s">
        <v>100</v>
      </c>
      <c r="X42" s="256"/>
      <c r="Y42" s="184"/>
    </row>
    <row r="43" spans="2:25" ht="12" customHeight="1" x14ac:dyDescent="0.25">
      <c r="B43" s="246"/>
      <c r="C43" s="246"/>
      <c r="D43" s="246"/>
      <c r="E43" s="246"/>
      <c r="F43" s="248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56"/>
      <c r="T43" s="184"/>
      <c r="U43" s="248"/>
      <c r="V43" s="246">
        <v>2</v>
      </c>
      <c r="W43" s="234" t="s">
        <v>100</v>
      </c>
      <c r="X43" s="256"/>
      <c r="Y43" s="184"/>
    </row>
    <row r="44" spans="2:25" ht="12" customHeight="1" x14ac:dyDescent="0.25">
      <c r="B44" s="246"/>
      <c r="C44" s="246"/>
      <c r="D44" s="246"/>
      <c r="E44" s="246"/>
      <c r="F44" s="248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56"/>
      <c r="T44" s="184"/>
      <c r="U44" s="248"/>
      <c r="V44" s="246">
        <v>3</v>
      </c>
      <c r="W44" s="234" t="s">
        <v>100</v>
      </c>
      <c r="X44" s="256"/>
      <c r="Y44" s="184"/>
    </row>
    <row r="45" spans="2:25" ht="12" customHeight="1" x14ac:dyDescent="0.25">
      <c r="B45" s="246"/>
      <c r="C45" s="246"/>
      <c r="D45" s="246"/>
      <c r="E45" s="246"/>
      <c r="F45" s="248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56"/>
      <c r="T45" s="184"/>
      <c r="U45" s="248"/>
      <c r="V45" s="246">
        <v>4</v>
      </c>
      <c r="W45" s="234" t="s">
        <v>100</v>
      </c>
      <c r="X45" s="256"/>
      <c r="Y45" s="184"/>
    </row>
    <row r="46" spans="2:25" ht="12" customHeight="1" x14ac:dyDescent="0.25">
      <c r="B46" s="246"/>
      <c r="C46" s="246"/>
      <c r="D46" s="246"/>
      <c r="E46" s="246"/>
      <c r="F46" s="248"/>
      <c r="G46" s="246"/>
      <c r="H46" s="246"/>
      <c r="I46" s="246"/>
      <c r="J46" s="246"/>
      <c r="K46" s="246"/>
      <c r="L46" s="246"/>
      <c r="M46" s="246"/>
      <c r="N46" s="246"/>
      <c r="O46" s="246"/>
      <c r="P46" s="234"/>
      <c r="Q46" s="234"/>
      <c r="R46" s="234"/>
      <c r="S46" s="256"/>
      <c r="T46" s="184"/>
      <c r="V46" s="246">
        <v>5</v>
      </c>
      <c r="W46" s="234" t="s">
        <v>100</v>
      </c>
      <c r="X46" s="256"/>
      <c r="Y46" s="184"/>
    </row>
    <row r="47" spans="2:25" ht="12.75" customHeight="1" x14ac:dyDescent="0.25">
      <c r="P47" s="234"/>
      <c r="Q47" s="234"/>
      <c r="R47" s="234"/>
      <c r="S47" s="256"/>
      <c r="T47" s="184"/>
      <c r="V47" s="246">
        <v>6</v>
      </c>
      <c r="W47" s="234" t="s">
        <v>100</v>
      </c>
      <c r="X47" s="256"/>
      <c r="Y47" s="184"/>
    </row>
    <row r="48" spans="2:25" ht="12.75" customHeight="1" x14ac:dyDescent="0.25">
      <c r="P48" s="234"/>
      <c r="Q48" s="234"/>
      <c r="R48" s="234"/>
      <c r="S48" s="256"/>
      <c r="T48" s="184"/>
      <c r="V48" s="246">
        <v>7</v>
      </c>
      <c r="W48" s="234" t="s">
        <v>100</v>
      </c>
      <c r="X48" s="256"/>
      <c r="Y48" s="184"/>
    </row>
    <row r="49" spans="16:25" ht="12.75" customHeight="1" x14ac:dyDescent="0.25">
      <c r="P49" s="234"/>
      <c r="Q49" s="234"/>
      <c r="R49" s="234"/>
      <c r="S49" s="256"/>
      <c r="T49" s="184"/>
      <c r="V49" s="246">
        <v>8</v>
      </c>
      <c r="W49" s="234" t="s">
        <v>100</v>
      </c>
      <c r="X49" s="256"/>
      <c r="Y49" s="184"/>
    </row>
    <row r="50" spans="16:25" ht="12.75" customHeight="1" x14ac:dyDescent="0.25">
      <c r="P50" s="234"/>
      <c r="Q50" s="234"/>
      <c r="R50" s="234"/>
      <c r="S50" s="256"/>
      <c r="T50" s="184"/>
      <c r="V50" s="246">
        <v>9</v>
      </c>
      <c r="W50" s="234" t="s">
        <v>100</v>
      </c>
      <c r="X50" s="256"/>
      <c r="Y50" s="184"/>
    </row>
    <row r="51" spans="16:25" ht="12.75" customHeight="1" x14ac:dyDescent="0.25">
      <c r="P51" s="234"/>
      <c r="Q51" s="234"/>
      <c r="R51" s="234"/>
      <c r="S51" s="256"/>
      <c r="T51" s="184"/>
      <c r="V51" s="246">
        <v>10</v>
      </c>
      <c r="W51" s="234" t="s">
        <v>100</v>
      </c>
      <c r="X51" s="256"/>
      <c r="Y51" s="184"/>
    </row>
    <row r="52" spans="16:25" ht="12.75" customHeight="1" x14ac:dyDescent="0.25">
      <c r="P52" s="234"/>
      <c r="Q52" s="234"/>
      <c r="R52" s="234"/>
      <c r="S52" s="256"/>
      <c r="T52" s="184"/>
      <c r="V52" s="246">
        <v>11</v>
      </c>
      <c r="W52" s="234" t="s">
        <v>100</v>
      </c>
      <c r="X52" s="256"/>
      <c r="Y52" s="184"/>
    </row>
    <row r="53" spans="16:25" ht="12.75" customHeight="1" x14ac:dyDescent="0.25">
      <c r="P53" s="234"/>
      <c r="Q53" s="234"/>
      <c r="R53" s="234"/>
      <c r="S53" s="256"/>
      <c r="T53" s="184"/>
      <c r="V53" s="246">
        <v>12</v>
      </c>
      <c r="W53" s="234" t="s">
        <v>100</v>
      </c>
      <c r="X53" s="256"/>
      <c r="Y53" s="184"/>
    </row>
    <row r="54" spans="16:25" ht="12.75" customHeight="1" x14ac:dyDescent="0.25">
      <c r="P54" s="234"/>
      <c r="Q54" s="234"/>
      <c r="R54" s="234"/>
      <c r="S54" s="256"/>
      <c r="T54" s="184"/>
      <c r="V54" s="246">
        <v>13</v>
      </c>
      <c r="W54" s="234" t="s">
        <v>100</v>
      </c>
      <c r="X54" s="256"/>
      <c r="Y54" s="184"/>
    </row>
    <row r="55" spans="16:25" ht="12.75" customHeight="1" x14ac:dyDescent="0.25">
      <c r="P55" s="234"/>
      <c r="Q55" s="234"/>
      <c r="R55" s="234"/>
      <c r="S55" s="256"/>
      <c r="T55" s="184"/>
      <c r="V55" s="246">
        <v>14</v>
      </c>
      <c r="W55" s="234" t="s">
        <v>100</v>
      </c>
      <c r="X55" s="256"/>
      <c r="Y55" s="184"/>
    </row>
    <row r="56" spans="16:25" ht="12.75" customHeight="1" x14ac:dyDescent="0.25">
      <c r="P56" s="234"/>
      <c r="Q56" s="234"/>
      <c r="R56" s="234"/>
      <c r="S56" s="256"/>
      <c r="T56" s="184"/>
      <c r="V56" s="246">
        <v>15</v>
      </c>
      <c r="W56" s="234" t="s">
        <v>100</v>
      </c>
      <c r="X56" s="256"/>
      <c r="Y56" s="184"/>
    </row>
    <row r="57" spans="16:25" ht="12.75" customHeight="1" x14ac:dyDescent="0.25">
      <c r="P57" s="234"/>
      <c r="Q57" s="234"/>
      <c r="R57" s="234"/>
      <c r="S57" s="256"/>
      <c r="T57" s="184"/>
      <c r="V57" s="246">
        <v>16</v>
      </c>
      <c r="W57" s="234" t="s">
        <v>100</v>
      </c>
      <c r="X57" s="256"/>
      <c r="Y57" s="184"/>
    </row>
    <row r="58" spans="16:25" ht="12.75" customHeight="1" x14ac:dyDescent="0.25">
      <c r="P58" s="234"/>
      <c r="Q58" s="234"/>
      <c r="R58" s="234"/>
      <c r="S58" s="256"/>
      <c r="T58" s="184"/>
      <c r="V58" s="246">
        <v>17</v>
      </c>
      <c r="W58" s="234" t="s">
        <v>100</v>
      </c>
      <c r="X58" s="256"/>
      <c r="Y58" s="184"/>
    </row>
    <row r="59" spans="16:25" ht="12.75" customHeight="1" x14ac:dyDescent="0.25">
      <c r="P59" s="234"/>
      <c r="Q59" s="234"/>
      <c r="R59" s="234"/>
      <c r="S59" s="256"/>
      <c r="T59" s="184"/>
      <c r="V59" s="246">
        <v>18</v>
      </c>
      <c r="W59" s="234" t="s">
        <v>100</v>
      </c>
      <c r="X59" s="256"/>
      <c r="Y59" s="184"/>
    </row>
    <row r="60" spans="16:25" ht="12.75" customHeight="1" x14ac:dyDescent="0.25">
      <c r="P60" s="234"/>
      <c r="Q60" s="234"/>
      <c r="R60" s="234"/>
      <c r="S60" s="256"/>
      <c r="T60" s="184"/>
      <c r="V60" s="246">
        <v>19</v>
      </c>
      <c r="W60" s="234" t="s">
        <v>100</v>
      </c>
      <c r="X60" s="256"/>
      <c r="Y60" s="184"/>
    </row>
    <row r="61" spans="16:25" ht="12.75" customHeight="1" x14ac:dyDescent="0.25">
      <c r="P61" s="234"/>
      <c r="Q61" s="234"/>
      <c r="R61" s="234"/>
      <c r="S61" s="256"/>
      <c r="T61" s="184"/>
      <c r="V61" s="246">
        <v>20</v>
      </c>
      <c r="W61" s="234" t="s">
        <v>100</v>
      </c>
      <c r="X61" s="256"/>
      <c r="Y61" s="184"/>
    </row>
    <row r="62" spans="16:25" ht="12.75" customHeight="1" x14ac:dyDescent="0.25">
      <c r="P62" s="234"/>
      <c r="Q62" s="234"/>
      <c r="R62" s="234"/>
      <c r="S62" s="256"/>
      <c r="T62" s="184"/>
      <c r="V62" s="246">
        <v>21</v>
      </c>
      <c r="W62" s="234" t="s">
        <v>100</v>
      </c>
      <c r="X62" s="256"/>
      <c r="Y62" s="184"/>
    </row>
    <row r="63" spans="16:25" ht="12.75" customHeight="1" x14ac:dyDescent="0.25">
      <c r="P63" s="234"/>
      <c r="Q63" s="234"/>
      <c r="R63" s="234"/>
      <c r="S63" s="256"/>
      <c r="T63" s="184"/>
      <c r="V63" s="246">
        <v>22</v>
      </c>
      <c r="W63" s="234" t="s">
        <v>100</v>
      </c>
      <c r="X63" s="256"/>
      <c r="Y63" s="184"/>
    </row>
    <row r="64" spans="16:25" ht="12.75" customHeight="1" x14ac:dyDescent="0.25">
      <c r="P64" s="234"/>
      <c r="Q64" s="234"/>
      <c r="R64" s="234"/>
      <c r="S64" s="256"/>
      <c r="T64" s="184"/>
      <c r="V64" s="246">
        <v>23</v>
      </c>
      <c r="W64" s="234" t="s">
        <v>100</v>
      </c>
      <c r="X64" s="256"/>
      <c r="Y64" s="184"/>
    </row>
    <row r="65" spans="16:25" ht="12.75" customHeight="1" x14ac:dyDescent="0.25">
      <c r="P65" s="234"/>
      <c r="Q65" s="234"/>
      <c r="R65" s="234"/>
      <c r="S65" s="256"/>
      <c r="T65" s="184"/>
      <c r="V65" s="246">
        <v>24</v>
      </c>
      <c r="W65" s="234" t="s">
        <v>100</v>
      </c>
      <c r="X65" s="256"/>
      <c r="Y65" s="184"/>
    </row>
    <row r="66" spans="16:25" ht="12.75" customHeight="1" x14ac:dyDescent="0.25">
      <c r="V66" s="246">
        <v>25</v>
      </c>
      <c r="W66" s="234" t="s">
        <v>100</v>
      </c>
    </row>
    <row r="67" spans="16:25" ht="12.75" customHeight="1" x14ac:dyDescent="0.25">
      <c r="V67" s="246">
        <v>26</v>
      </c>
      <c r="W67" s="234" t="s">
        <v>100</v>
      </c>
    </row>
    <row r="68" spans="16:25" ht="12.75" customHeight="1" x14ac:dyDescent="0.25">
      <c r="V68" s="246">
        <v>27</v>
      </c>
      <c r="W68" s="234" t="s">
        <v>100</v>
      </c>
    </row>
    <row r="69" spans="16:25" ht="12.75" customHeight="1" x14ac:dyDescent="0.25">
      <c r="V69" s="246">
        <v>28</v>
      </c>
      <c r="W69" s="234" t="s">
        <v>100</v>
      </c>
    </row>
    <row r="70" spans="16:25" ht="12.75" customHeight="1" x14ac:dyDescent="0.25">
      <c r="V70" s="246">
        <v>29</v>
      </c>
      <c r="W70" s="234" t="s">
        <v>100</v>
      </c>
    </row>
    <row r="71" spans="16:25" ht="12.75" customHeight="1" x14ac:dyDescent="0.25">
      <c r="V71" s="246">
        <v>30</v>
      </c>
      <c r="W71" s="234" t="s">
        <v>100</v>
      </c>
    </row>
    <row r="72" spans="16:25" ht="12.75" customHeight="1" x14ac:dyDescent="0.25">
      <c r="V72" s="246">
        <v>31</v>
      </c>
      <c r="W72" s="234" t="s">
        <v>100</v>
      </c>
    </row>
    <row r="73" spans="16:25" ht="12.75" customHeight="1" x14ac:dyDescent="0.25">
      <c r="V73" s="246">
        <v>32</v>
      </c>
      <c r="W73" s="234" t="s">
        <v>100</v>
      </c>
    </row>
  </sheetData>
  <mergeCells count="3">
    <mergeCell ref="S7:X7"/>
    <mergeCell ref="S18:X18"/>
    <mergeCell ref="B5:K6"/>
  </mergeCells>
  <pageMargins left="0.7" right="0.7" top="0.75" bottom="0.75" header="0.3" footer="0.3"/>
  <pageSetup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0" workbookViewId="0">
      <selection activeCell="H13" sqref="H13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9" bestFit="1" customWidth="1"/>
    <col min="5" max="5" width="11.7109375" bestFit="1" customWidth="1"/>
    <col min="6" max="6" width="14.85546875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41</v>
      </c>
      <c r="H7" s="26">
        <v>44427.700821828701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42</v>
      </c>
      <c r="C9" s="4"/>
      <c r="D9" s="5" t="s">
        <v>61</v>
      </c>
      <c r="E9" s="3" t="s">
        <v>43</v>
      </c>
      <c r="F9" s="5" t="s">
        <v>62</v>
      </c>
      <c r="G9" s="3" t="s">
        <v>44</v>
      </c>
      <c r="H9" s="6">
        <v>3</v>
      </c>
      <c r="I9" s="3"/>
      <c r="J9" s="6"/>
    </row>
    <row r="10" spans="2:10" ht="21" customHeight="1" x14ac:dyDescent="0.25"/>
    <row r="11" spans="2:10" ht="21" customHeight="1" x14ac:dyDescent="0.25">
      <c r="B11" s="7" t="s">
        <v>45</v>
      </c>
      <c r="C11" s="7" t="s">
        <v>46</v>
      </c>
      <c r="D11" s="7" t="s">
        <v>47</v>
      </c>
      <c r="E11" s="7" t="s">
        <v>48</v>
      </c>
      <c r="F11" s="7" t="s">
        <v>49</v>
      </c>
      <c r="G11" s="7" t="s">
        <v>50</v>
      </c>
    </row>
    <row r="12" spans="2:10" ht="21" customHeight="1" x14ac:dyDescent="0.35">
      <c r="B12" s="8">
        <v>1</v>
      </c>
      <c r="C12" s="9">
        <v>3056</v>
      </c>
      <c r="D12" s="10" t="str">
        <f>IF(ISBLANK(C12),"",VLOOKUP(C12,Inscripcion!$A$1:$E$200,2,FALSE))</f>
        <v>Valentina Garro Valverde</v>
      </c>
      <c r="E12" s="11" t="str">
        <f>IF(ISBLANK(C12),"",VLOOKUP(C12,Inscripcion!$A$1:$E$200,3,FALSE))</f>
        <v>Santa Ana</v>
      </c>
      <c r="F12" s="11">
        <f>IF(ISBLANK(C12),"",VLOOKUP(C12,Inscripcion!$A$1:$E$200,4,FALSE))</f>
        <v>1</v>
      </c>
      <c r="G12" s="11">
        <f>IF(ISBLANK(C12),"",VLOOKUP(C12,Inscripcion!$A$1:$E$200,5,FALSE))</f>
        <v>616</v>
      </c>
    </row>
    <row r="13" spans="2:10" ht="21" customHeight="1" x14ac:dyDescent="0.35">
      <c r="B13" s="8">
        <v>2</v>
      </c>
      <c r="C13" s="9">
        <v>3864</v>
      </c>
      <c r="D13" s="10" t="str">
        <f>IF(ISBLANK(C13),"",VLOOKUP(C13,Inscripcion!$A$1:$E$200,2,FALSE))</f>
        <v>Carla Manzano De Benedetis</v>
      </c>
      <c r="E13" s="11" t="str">
        <f>IF(ISBLANK(C13),"",VLOOKUP(C13,Inscripcion!$A$1:$E$200,3,FALSE))</f>
        <v>Escazu</v>
      </c>
      <c r="F13" s="11" t="str">
        <f>IF(ISBLANK(C13),"",VLOOKUP(C13,Inscripcion!$A$1:$E$200,4,FALSE))</f>
        <v>NUEVO AFILIADO</v>
      </c>
      <c r="G13" s="11">
        <f>IF(ISBLANK(C13),"",VLOOKUP(C13,Inscripcion!$A$1:$E$200,5,FALSE))</f>
        <v>491</v>
      </c>
    </row>
    <row r="14" spans="2:10" ht="21" customHeight="1" x14ac:dyDescent="0.35">
      <c r="B14" s="8">
        <v>3</v>
      </c>
      <c r="C14" s="9">
        <v>3865</v>
      </c>
      <c r="D14" s="10" t="str">
        <f>IF(ISBLANK(C14),"",VLOOKUP(C14,Inscripcion!$A$1:$E$200,2,FALSE))</f>
        <v>Danna Alondra Barrantes Ramirez</v>
      </c>
      <c r="E14" s="11" t="str">
        <f>IF(ISBLANK(C14),"",VLOOKUP(C14,Inscripcion!$A$1:$E$200,3,FALSE))</f>
        <v>Cartago</v>
      </c>
      <c r="F14" s="11" t="str">
        <f>IF(ISBLANK(C14),"",VLOOKUP(C14,Inscripcion!$A$1:$E$200,4,FALSE))</f>
        <v>NUEVO AFILIADO</v>
      </c>
      <c r="G14" s="11">
        <f>IF(ISBLANK(C14),"",VLOOKUP(C14,Inscripcion!$A$1:$E$200,5,FALSE))</f>
        <v>491</v>
      </c>
    </row>
    <row r="15" spans="2:10" ht="21" customHeight="1" x14ac:dyDescent="0.25">
      <c r="F15" s="12" t="s">
        <v>51</v>
      </c>
      <c r="G15" s="12" t="s">
        <v>51</v>
      </c>
    </row>
    <row r="16" spans="2:10" ht="21" customHeight="1" x14ac:dyDescent="0.25"/>
    <row r="17" spans="2:10" ht="21" customHeight="1" x14ac:dyDescent="0.25">
      <c r="B17" s="13" t="s">
        <v>52</v>
      </c>
      <c r="C17" s="13"/>
      <c r="D17" s="13" t="s">
        <v>53</v>
      </c>
      <c r="E17" s="14" t="s">
        <v>54</v>
      </c>
      <c r="F17" s="13" t="s">
        <v>55</v>
      </c>
      <c r="G17" s="13" t="s">
        <v>56</v>
      </c>
      <c r="H17" s="15" t="s">
        <v>57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Valentina Garro Valverde</v>
      </c>
      <c r="E18" s="20"/>
      <c r="F18" s="20"/>
      <c r="G18" s="20"/>
      <c r="H18" s="21">
        <v>1</v>
      </c>
      <c r="I18" s="16"/>
    </row>
    <row r="19" spans="2:10" ht="21" customHeight="1" x14ac:dyDescent="0.25">
      <c r="B19" s="22"/>
      <c r="C19" s="18">
        <v>3</v>
      </c>
      <c r="D19" s="19" t="str">
        <f>D14</f>
        <v>Danna Alondra Barrantes Ramirez</v>
      </c>
      <c r="E19" s="20"/>
      <c r="F19" s="20"/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Valentina Garro Valverde</v>
      </c>
      <c r="E20" s="20"/>
      <c r="F20" s="20"/>
      <c r="G20" s="20"/>
      <c r="H20" s="21">
        <v>1</v>
      </c>
      <c r="I20" s="16"/>
    </row>
    <row r="21" spans="2:10" ht="21" customHeight="1" x14ac:dyDescent="0.25">
      <c r="B21" s="22"/>
      <c r="C21" s="20">
        <v>2</v>
      </c>
      <c r="D21" s="19" t="str">
        <f>D13</f>
        <v>Carla Manzano De Benedetis</v>
      </c>
      <c r="E21" s="20"/>
      <c r="F21" s="20"/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Carla Manzano De Benedetis</v>
      </c>
      <c r="E22" s="20"/>
      <c r="F22" s="20"/>
      <c r="G22" s="20"/>
      <c r="H22" s="24">
        <v>3</v>
      </c>
      <c r="I22" s="16"/>
    </row>
    <row r="23" spans="2:10" ht="21" customHeight="1" x14ac:dyDescent="0.25">
      <c r="B23" s="22"/>
      <c r="C23" s="20">
        <v>3</v>
      </c>
      <c r="D23" s="19" t="str">
        <f>D14</f>
        <v>Danna Alondra Barrantes Ramirez</v>
      </c>
      <c r="E23" s="20"/>
      <c r="F23" s="20"/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58</v>
      </c>
      <c r="E26" s="4"/>
      <c r="F26" s="4"/>
      <c r="G26" s="4"/>
      <c r="H26" s="4"/>
      <c r="I26" s="4"/>
      <c r="J26" s="4"/>
    </row>
    <row r="27" spans="2:10" ht="21" customHeight="1" x14ac:dyDescent="0.25">
      <c r="D27" s="25" t="s">
        <v>59</v>
      </c>
      <c r="E27" s="4"/>
      <c r="F27" s="4"/>
    </row>
    <row r="28" spans="2:10" ht="21" customHeight="1" x14ac:dyDescent="0.25">
      <c r="D28" s="25" t="s">
        <v>60</v>
      </c>
      <c r="E28" s="4"/>
      <c r="F28" s="4"/>
    </row>
  </sheetData>
  <pageMargins left="0.7" right="0.7" top="0.75" bottom="0.75" header="0.3" footer="0.3"/>
  <pageSetup scale="74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9" workbookViewId="0">
      <selection activeCell="H14" sqref="H14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6.42578125" bestFit="1" customWidth="1"/>
    <col min="5" max="5" width="12.28515625" bestFit="1" customWidth="1"/>
    <col min="6" max="6" width="11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41</v>
      </c>
      <c r="H7" s="52">
        <v>44427.700822372688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42</v>
      </c>
      <c r="C9" s="30"/>
      <c r="D9" s="31" t="s">
        <v>61</v>
      </c>
      <c r="E9" s="29" t="s">
        <v>43</v>
      </c>
      <c r="F9" s="31" t="s">
        <v>63</v>
      </c>
      <c r="G9" s="29" t="s">
        <v>44</v>
      </c>
      <c r="H9" s="32">
        <v>4</v>
      </c>
      <c r="I9" s="29"/>
      <c r="J9" s="32"/>
    </row>
    <row r="10" spans="2:10" ht="21" customHeight="1" x14ac:dyDescent="0.25"/>
    <row r="11" spans="2:10" ht="21" customHeight="1" x14ac:dyDescent="0.25">
      <c r="B11" s="33" t="s">
        <v>45</v>
      </c>
      <c r="C11" s="33" t="s">
        <v>46</v>
      </c>
      <c r="D11" s="33" t="s">
        <v>47</v>
      </c>
      <c r="E11" s="33" t="s">
        <v>48</v>
      </c>
      <c r="F11" s="33" t="s">
        <v>49</v>
      </c>
      <c r="G11" s="33" t="s">
        <v>50</v>
      </c>
    </row>
    <row r="12" spans="2:10" ht="21" customHeight="1" x14ac:dyDescent="0.35">
      <c r="B12" s="34">
        <v>1</v>
      </c>
      <c r="C12" s="35">
        <v>3115</v>
      </c>
      <c r="D12" s="36" t="str">
        <f>IF(ISBLANK(C12),"",VLOOKUP(C12,Inscripcion!$A$1:$E$200,2,FALSE))</f>
        <v>Ximena Miller Mora</v>
      </c>
      <c r="E12" s="37" t="str">
        <f>IF(ISBLANK(C12),"",VLOOKUP(C12,Inscripcion!$A$1:$E$200,3,FALSE))</f>
        <v>San José</v>
      </c>
      <c r="F12" s="37">
        <f>IF(ISBLANK(C12),"",VLOOKUP(C12,Inscripcion!$A$1:$E$200,4,FALSE))</f>
        <v>2</v>
      </c>
      <c r="G12" s="37">
        <f>IF(ISBLANK(C12),"",VLOOKUP(C12,Inscripcion!$A$1:$E$200,5,FALSE))</f>
        <v>607</v>
      </c>
    </row>
    <row r="13" spans="2:10" ht="21" customHeight="1" x14ac:dyDescent="0.35">
      <c r="B13" s="34">
        <v>2</v>
      </c>
      <c r="C13" s="35">
        <v>3823</v>
      </c>
      <c r="D13" s="36" t="str">
        <f>IF(ISBLANK(C13),"",VLOOKUP(C13,Inscripcion!$A$1:$E$200,2,FALSE))</f>
        <v>Sara Valeria Arguedas Suarez</v>
      </c>
      <c r="E13" s="37" t="str">
        <f>IF(ISBLANK(C13),"",VLOOKUP(C13,Inscripcion!$A$1:$E$200,3,FALSE))</f>
        <v>Perez Zeledon</v>
      </c>
      <c r="F13" s="37">
        <f>IF(ISBLANK(C13),"",VLOOKUP(C13,Inscripcion!$A$1:$E$200,4,FALSE))</f>
        <v>13</v>
      </c>
      <c r="G13" s="37">
        <f>IF(ISBLANK(C13),"",VLOOKUP(C13,Inscripcion!$A$1:$E$200,5,FALSE))</f>
        <v>491</v>
      </c>
    </row>
    <row r="14" spans="2:10" ht="21" customHeight="1" x14ac:dyDescent="0.35">
      <c r="B14" s="34">
        <v>3</v>
      </c>
      <c r="C14" s="35">
        <v>3423</v>
      </c>
      <c r="D14" s="36" t="str">
        <f>IF(ISBLANK(C14),"",VLOOKUP(C14,Inscripcion!$A$1:$E$200,2,FALSE))</f>
        <v>Kiany Martinez Jimenez</v>
      </c>
      <c r="E14" s="37" t="str">
        <f>IF(ISBLANK(C14),"",VLOOKUP(C14,Inscripcion!$A$1:$E$200,3,FALSE))</f>
        <v>Esparza</v>
      </c>
      <c r="F14" s="37">
        <f>IF(ISBLANK(C14),"",VLOOKUP(C14,Inscripcion!$A$1:$E$200,4,FALSE))</f>
        <v>16</v>
      </c>
      <c r="G14" s="37">
        <f>IF(ISBLANK(C14),"",VLOOKUP(C14,Inscripcion!$A$1:$E$200,5,FALSE))</f>
        <v>490</v>
      </c>
    </row>
    <row r="15" spans="2:10" ht="21" customHeight="1" x14ac:dyDescent="0.25">
      <c r="F15" s="38" t="s">
        <v>51</v>
      </c>
      <c r="G15" s="38" t="s">
        <v>51</v>
      </c>
    </row>
    <row r="16" spans="2:10" ht="21" customHeight="1" x14ac:dyDescent="0.25"/>
    <row r="17" spans="2:10" ht="21" customHeight="1" x14ac:dyDescent="0.25">
      <c r="B17" s="39" t="s">
        <v>52</v>
      </c>
      <c r="C17" s="39"/>
      <c r="D17" s="39" t="s">
        <v>53</v>
      </c>
      <c r="E17" s="40" t="s">
        <v>54</v>
      </c>
      <c r="F17" s="39" t="s">
        <v>55</v>
      </c>
      <c r="G17" s="39" t="s">
        <v>56</v>
      </c>
      <c r="H17" s="41" t="s">
        <v>57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Ximena Miller Mora</v>
      </c>
      <c r="E18" s="46"/>
      <c r="F18" s="46"/>
      <c r="G18" s="46"/>
      <c r="H18" s="47">
        <v>1</v>
      </c>
      <c r="I18" s="42"/>
    </row>
    <row r="19" spans="2:10" ht="21" customHeight="1" x14ac:dyDescent="0.25">
      <c r="B19" s="48"/>
      <c r="C19" s="44">
        <v>3</v>
      </c>
      <c r="D19" s="45" t="str">
        <f>D14</f>
        <v>Kiany Martinez Jimenez</v>
      </c>
      <c r="E19" s="46"/>
      <c r="F19" s="46"/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Ximena Miller Mora</v>
      </c>
      <c r="E20" s="46"/>
      <c r="F20" s="46"/>
      <c r="G20" s="46"/>
      <c r="H20" s="47">
        <v>1</v>
      </c>
      <c r="I20" s="42"/>
    </row>
    <row r="21" spans="2:10" ht="21" customHeight="1" x14ac:dyDescent="0.25">
      <c r="B21" s="48"/>
      <c r="C21" s="46">
        <v>2</v>
      </c>
      <c r="D21" s="45" t="str">
        <f>D13</f>
        <v>Sara Valeria Arguedas Suarez</v>
      </c>
      <c r="E21" s="46"/>
      <c r="F21" s="46"/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Sara Valeria Arguedas Suarez</v>
      </c>
      <c r="E22" s="46"/>
      <c r="F22" s="46"/>
      <c r="G22" s="46"/>
      <c r="H22" s="50">
        <v>2</v>
      </c>
      <c r="I22" s="42"/>
    </row>
    <row r="23" spans="2:10" ht="21" customHeight="1" x14ac:dyDescent="0.25">
      <c r="B23" s="48"/>
      <c r="C23" s="46">
        <v>3</v>
      </c>
      <c r="D23" s="45" t="str">
        <f>D14</f>
        <v>Kiany Martinez Jimenez</v>
      </c>
      <c r="E23" s="46"/>
      <c r="F23" s="46"/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58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 t="s">
        <v>59</v>
      </c>
      <c r="E27" s="30"/>
      <c r="F27" s="30"/>
    </row>
    <row r="28" spans="2:10" ht="21" customHeight="1" x14ac:dyDescent="0.25">
      <c r="D28" s="51" t="s">
        <v>60</v>
      </c>
      <c r="E28" s="30"/>
      <c r="F28" s="30"/>
    </row>
  </sheetData>
  <pageMargins left="0.7" right="0.7" top="0.75" bottom="0.75" header="0.3" footer="0.3"/>
  <pageSetup scale="78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0" workbookViewId="0">
      <selection activeCell="H25" sqref="H25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6.42578125" bestFit="1" customWidth="1"/>
    <col min="5" max="5" width="13.28515625" bestFit="1" customWidth="1"/>
    <col min="6" max="6" width="14.85546875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41</v>
      </c>
      <c r="H7" s="78">
        <v>44427.70082327546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42</v>
      </c>
      <c r="C9" s="56"/>
      <c r="D9" s="57" t="s">
        <v>61</v>
      </c>
      <c r="E9" s="55" t="s">
        <v>43</v>
      </c>
      <c r="F9" s="57" t="s">
        <v>64</v>
      </c>
      <c r="G9" s="55" t="s">
        <v>44</v>
      </c>
      <c r="H9" s="58">
        <v>5</v>
      </c>
      <c r="I9" s="55"/>
      <c r="J9" s="58"/>
    </row>
    <row r="10" spans="2:10" ht="21" customHeight="1" x14ac:dyDescent="0.25"/>
    <row r="11" spans="2:10" ht="21" customHeight="1" x14ac:dyDescent="0.25">
      <c r="B11" s="59" t="s">
        <v>45</v>
      </c>
      <c r="C11" s="59" t="s">
        <v>46</v>
      </c>
      <c r="D11" s="59" t="s">
        <v>47</v>
      </c>
      <c r="E11" s="59" t="s">
        <v>48</v>
      </c>
      <c r="F11" s="59" t="s">
        <v>49</v>
      </c>
      <c r="G11" s="59" t="s">
        <v>50</v>
      </c>
    </row>
    <row r="12" spans="2:10" ht="21" customHeight="1" x14ac:dyDescent="0.35">
      <c r="B12" s="60">
        <v>1</v>
      </c>
      <c r="C12" s="61">
        <v>3717</v>
      </c>
      <c r="D12" s="62" t="str">
        <f>IF(ISBLANK(C12),"",VLOOKUP(C12,Inscripcion!$A$1:$E$200,2,FALSE))</f>
        <v>Amanda Jiménez Moraga</v>
      </c>
      <c r="E12" s="63" t="str">
        <f>IF(ISBLANK(C12),"",VLOOKUP(C12,Inscripcion!$A$1:$E$200,3,FALSE))</f>
        <v>San José</v>
      </c>
      <c r="F12" s="63">
        <f>IF(ISBLANK(C12),"",VLOOKUP(C12,Inscripcion!$A$1:$E$200,4,FALSE))</f>
        <v>3</v>
      </c>
      <c r="G12" s="63">
        <f>IF(ISBLANK(C12),"",VLOOKUP(C12,Inscripcion!$A$1:$E$200,5,FALSE))</f>
        <v>594</v>
      </c>
    </row>
    <row r="13" spans="2:10" ht="21" customHeight="1" x14ac:dyDescent="0.35">
      <c r="B13" s="60">
        <v>2</v>
      </c>
      <c r="C13" s="61">
        <v>3826</v>
      </c>
      <c r="D13" s="62" t="str">
        <f>IF(ISBLANK(C13),"",VLOOKUP(C13,Inscripcion!$A$1:$E$200,2,FALSE))</f>
        <v>Aisha Padilla Gonzàlez</v>
      </c>
      <c r="E13" s="63" t="str">
        <f>IF(ISBLANK(C13),"",VLOOKUP(C13,Inscripcion!$A$1:$E$200,3,FALSE))</f>
        <v>Santo Domingo</v>
      </c>
      <c r="F13" s="63">
        <f>IF(ISBLANK(C13),"",VLOOKUP(C13,Inscripcion!$A$1:$E$200,4,FALSE))</f>
        <v>12</v>
      </c>
      <c r="G13" s="63">
        <f>IF(ISBLANK(C13),"",VLOOKUP(C13,Inscripcion!$A$1:$E$200,5,FALSE))</f>
        <v>498</v>
      </c>
    </row>
    <row r="14" spans="2:10" ht="21" customHeight="1" x14ac:dyDescent="0.35">
      <c r="B14" s="60">
        <v>3</v>
      </c>
      <c r="C14" s="61">
        <v>3863</v>
      </c>
      <c r="D14" s="62" t="str">
        <f>IF(ISBLANK(C14),"",VLOOKUP(C14,Inscripcion!$A$1:$E$200,2,FALSE))</f>
        <v>Karyna Cascante Marin</v>
      </c>
      <c r="E14" s="63" t="str">
        <f>IF(ISBLANK(C14),"",VLOOKUP(C14,Inscripcion!$A$1:$E$200,3,FALSE))</f>
        <v>Escazu</v>
      </c>
      <c r="F14" s="63" t="str">
        <f>IF(ISBLANK(C14),"",VLOOKUP(C14,Inscripcion!$A$1:$E$200,4,FALSE))</f>
        <v>NUEVO AFILIADO</v>
      </c>
      <c r="G14" s="63">
        <f>IF(ISBLANK(C14),"",VLOOKUP(C14,Inscripcion!$A$1:$E$200,5,FALSE))</f>
        <v>490</v>
      </c>
    </row>
    <row r="15" spans="2:10" ht="21" customHeight="1" x14ac:dyDescent="0.25">
      <c r="F15" s="64" t="s">
        <v>51</v>
      </c>
      <c r="G15" s="64" t="s">
        <v>51</v>
      </c>
    </row>
    <row r="16" spans="2:10" ht="21" customHeight="1" x14ac:dyDescent="0.25"/>
    <row r="17" spans="2:10" ht="21" customHeight="1" x14ac:dyDescent="0.25">
      <c r="B17" s="65" t="s">
        <v>52</v>
      </c>
      <c r="C17" s="65"/>
      <c r="D17" s="65" t="s">
        <v>53</v>
      </c>
      <c r="E17" s="66" t="s">
        <v>54</v>
      </c>
      <c r="F17" s="65" t="s">
        <v>55</v>
      </c>
      <c r="G17" s="65" t="s">
        <v>56</v>
      </c>
      <c r="H17" s="67" t="s">
        <v>57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Amanda Jiménez Moraga</v>
      </c>
      <c r="E18" s="72"/>
      <c r="F18" s="72"/>
      <c r="G18" s="72"/>
      <c r="H18" s="73">
        <v>1</v>
      </c>
      <c r="I18" s="68"/>
    </row>
    <row r="19" spans="2:10" ht="21" customHeight="1" x14ac:dyDescent="0.25">
      <c r="B19" s="74"/>
      <c r="C19" s="70">
        <v>3</v>
      </c>
      <c r="D19" s="71" t="str">
        <f>D14</f>
        <v>Karyna Cascante Marin</v>
      </c>
      <c r="E19" s="72"/>
      <c r="F19" s="72"/>
      <c r="G19" s="72"/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Amanda Jiménez Moraga</v>
      </c>
      <c r="E20" s="72"/>
      <c r="F20" s="72"/>
      <c r="G20" s="72"/>
      <c r="H20" s="73">
        <v>1</v>
      </c>
      <c r="I20" s="68"/>
    </row>
    <row r="21" spans="2:10" ht="21" customHeight="1" x14ac:dyDescent="0.25">
      <c r="B21" s="74"/>
      <c r="C21" s="72">
        <v>2</v>
      </c>
      <c r="D21" s="71" t="str">
        <f>D13</f>
        <v>Aisha Padilla Gonzàlez</v>
      </c>
      <c r="E21" s="72"/>
      <c r="F21" s="72"/>
      <c r="G21" s="72"/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Aisha Padilla Gonzàlez</v>
      </c>
      <c r="E22" s="72"/>
      <c r="F22" s="72"/>
      <c r="G22" s="72"/>
      <c r="H22" s="76">
        <v>2</v>
      </c>
      <c r="I22" s="68"/>
    </row>
    <row r="23" spans="2:10" ht="21" customHeight="1" x14ac:dyDescent="0.25">
      <c r="B23" s="74"/>
      <c r="C23" s="72">
        <v>3</v>
      </c>
      <c r="D23" s="71" t="str">
        <f>D14</f>
        <v>Karyna Cascante Marin</v>
      </c>
      <c r="E23" s="72"/>
      <c r="F23" s="72"/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58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 t="s">
        <v>59</v>
      </c>
      <c r="E27" s="56"/>
      <c r="F27" s="56"/>
    </row>
    <row r="28" spans="2:10" ht="21" customHeight="1" x14ac:dyDescent="0.25">
      <c r="D28" s="77" t="s">
        <v>60</v>
      </c>
      <c r="E28" s="56"/>
      <c r="F28" s="56"/>
    </row>
  </sheetData>
  <pageMargins left="0.7" right="0.7" top="0.75" bottom="0.75" header="0.3" footer="0.3"/>
  <pageSetup scale="75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6" workbookViewId="0">
      <selection activeCell="I14" sqref="I14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6.42578125" bestFit="1" customWidth="1"/>
    <col min="5" max="5" width="11.7109375" bestFit="1" customWidth="1"/>
    <col min="6" max="6" width="14.85546875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9"/>
    </row>
    <row r="5" spans="2:10" ht="8.25" customHeight="1" x14ac:dyDescent="0.35">
      <c r="D5" s="79"/>
    </row>
    <row r="6" spans="2:10" ht="26.25" customHeight="1" x14ac:dyDescent="0.25"/>
    <row r="7" spans="2:10" ht="26.25" customHeight="1" x14ac:dyDescent="0.35">
      <c r="C7" s="79"/>
      <c r="D7" s="79"/>
      <c r="G7" s="79" t="s">
        <v>41</v>
      </c>
      <c r="H7" s="104">
        <v>44427.700823993058</v>
      </c>
      <c r="J7" s="80"/>
    </row>
    <row r="8" spans="2:10" ht="26.25" customHeight="1" x14ac:dyDescent="0.35">
      <c r="C8" s="79"/>
      <c r="D8" s="79"/>
    </row>
    <row r="9" spans="2:10" ht="21" customHeight="1" x14ac:dyDescent="0.35">
      <c r="B9" s="81" t="s">
        <v>42</v>
      </c>
      <c r="C9" s="82"/>
      <c r="D9" s="83" t="s">
        <v>61</v>
      </c>
      <c r="E9" s="81" t="s">
        <v>43</v>
      </c>
      <c r="F9" s="83" t="s">
        <v>65</v>
      </c>
      <c r="G9" s="81" t="s">
        <v>44</v>
      </c>
      <c r="H9" s="84">
        <v>6</v>
      </c>
      <c r="I9" s="81"/>
      <c r="J9" s="84"/>
    </row>
    <row r="10" spans="2:10" ht="21" customHeight="1" x14ac:dyDescent="0.25"/>
    <row r="11" spans="2:10" ht="21" customHeight="1" x14ac:dyDescent="0.25">
      <c r="B11" s="85" t="s">
        <v>45</v>
      </c>
      <c r="C11" s="85" t="s">
        <v>46</v>
      </c>
      <c r="D11" s="85" t="s">
        <v>47</v>
      </c>
      <c r="E11" s="85" t="s">
        <v>48</v>
      </c>
      <c r="F11" s="85" t="s">
        <v>49</v>
      </c>
      <c r="G11" s="85" t="s">
        <v>50</v>
      </c>
    </row>
    <row r="12" spans="2:10" ht="21" customHeight="1" x14ac:dyDescent="0.35">
      <c r="B12" s="86">
        <v>1</v>
      </c>
      <c r="C12" s="87">
        <v>3348</v>
      </c>
      <c r="D12" s="88" t="str">
        <f>IF(ISBLANK(C12),"",VLOOKUP(C12,Inscripcion!$A$1:$E$200,2,FALSE))</f>
        <v>Keila Natasha Mora Mora</v>
      </c>
      <c r="E12" s="89" t="str">
        <f>IF(ISBLANK(C12),"",VLOOKUP(C12,Inscripcion!$A$1:$E$200,3,FALSE))</f>
        <v>Alajuela</v>
      </c>
      <c r="F12" s="89">
        <f>IF(ISBLANK(C12),"",VLOOKUP(C12,Inscripcion!$A$1:$E$200,4,FALSE))</f>
        <v>4</v>
      </c>
      <c r="G12" s="89">
        <f>IF(ISBLANK(C12),"",VLOOKUP(C12,Inscripcion!$A$1:$E$200,5,FALSE))</f>
        <v>575</v>
      </c>
    </row>
    <row r="13" spans="2:10" ht="21" customHeight="1" x14ac:dyDescent="0.35">
      <c r="B13" s="86">
        <v>2</v>
      </c>
      <c r="C13" s="87">
        <v>3888</v>
      </c>
      <c r="D13" s="88" t="str">
        <f>IF(ISBLANK(C13),"",VLOOKUP(C13,Inscripcion!$A$1:$E$200,2,FALSE))</f>
        <v>Tabatha Lopez Solis</v>
      </c>
      <c r="E13" s="89" t="str">
        <f>IF(ISBLANK(C13),"",VLOOKUP(C13,Inscripcion!$A$1:$E$200,3,FALSE))</f>
        <v>Escazu</v>
      </c>
      <c r="F13" s="89" t="str">
        <f>IF(ISBLANK(C13),"",VLOOKUP(C13,Inscripcion!$A$1:$E$200,4,FALSE))</f>
        <v>NUEVO AFILIADO</v>
      </c>
      <c r="G13" s="89">
        <f>IF(ISBLANK(C13),"",VLOOKUP(C13,Inscripcion!$A$1:$E$200,5,FALSE))</f>
        <v>500</v>
      </c>
    </row>
    <row r="14" spans="2:10" ht="21" customHeight="1" x14ac:dyDescent="0.35">
      <c r="B14" s="86">
        <v>3</v>
      </c>
      <c r="C14" s="87">
        <v>3031</v>
      </c>
      <c r="D14" s="88" t="str">
        <f>IF(ISBLANK(C14),"",VLOOKUP(C14,Inscripcion!$A$1:$E$200,2,FALSE))</f>
        <v>Camila Alejandra Peña Lara</v>
      </c>
      <c r="E14" s="89" t="str">
        <f>IF(ISBLANK(C14),"",VLOOKUP(C14,Inscripcion!$A$1:$E$200,3,FALSE))</f>
        <v>Cartago</v>
      </c>
      <c r="F14" s="89">
        <f>IF(ISBLANK(C14),"",VLOOKUP(C14,Inscripcion!$A$1:$E$200,4,FALSE))</f>
        <v>21</v>
      </c>
      <c r="G14" s="89">
        <f>IF(ISBLANK(C14),"",VLOOKUP(C14,Inscripcion!$A$1:$E$200,5,FALSE))</f>
        <v>471</v>
      </c>
    </row>
    <row r="15" spans="2:10" ht="21" customHeight="1" x14ac:dyDescent="0.25">
      <c r="F15" s="90" t="s">
        <v>51</v>
      </c>
      <c r="G15" s="90" t="s">
        <v>51</v>
      </c>
    </row>
    <row r="16" spans="2:10" ht="21" customHeight="1" x14ac:dyDescent="0.25"/>
    <row r="17" spans="2:10" ht="21" customHeight="1" x14ac:dyDescent="0.25">
      <c r="B17" s="91" t="s">
        <v>52</v>
      </c>
      <c r="C17" s="91"/>
      <c r="D17" s="91" t="s">
        <v>53</v>
      </c>
      <c r="E17" s="92" t="s">
        <v>54</v>
      </c>
      <c r="F17" s="91" t="s">
        <v>55</v>
      </c>
      <c r="G17" s="91" t="s">
        <v>56</v>
      </c>
      <c r="H17" s="93" t="s">
        <v>57</v>
      </c>
      <c r="I17" s="94"/>
    </row>
    <row r="18" spans="2:10" ht="21" customHeight="1" x14ac:dyDescent="0.25">
      <c r="B18" s="95">
        <v>1</v>
      </c>
      <c r="C18" s="96">
        <v>1</v>
      </c>
      <c r="D18" s="97" t="str">
        <f>D12</f>
        <v>Keila Natasha Mora Mora</v>
      </c>
      <c r="E18" s="98"/>
      <c r="F18" s="98"/>
      <c r="G18" s="98"/>
      <c r="H18" s="99">
        <v>1</v>
      </c>
      <c r="I18" s="94"/>
    </row>
    <row r="19" spans="2:10" ht="21" customHeight="1" x14ac:dyDescent="0.25">
      <c r="B19" s="100"/>
      <c r="C19" s="96">
        <v>3</v>
      </c>
      <c r="D19" s="97" t="str">
        <f>D14</f>
        <v>Camila Alejandra Peña Lara</v>
      </c>
      <c r="E19" s="98"/>
      <c r="F19" s="98"/>
      <c r="G19" s="98"/>
      <c r="H19" s="101"/>
      <c r="I19" s="94"/>
    </row>
    <row r="20" spans="2:10" ht="21" customHeight="1" x14ac:dyDescent="0.25">
      <c r="B20" s="95">
        <v>2</v>
      </c>
      <c r="C20" s="98">
        <v>1</v>
      </c>
      <c r="D20" s="97" t="str">
        <f>D12</f>
        <v>Keila Natasha Mora Mora</v>
      </c>
      <c r="E20" s="98"/>
      <c r="F20" s="98"/>
      <c r="G20" s="98"/>
      <c r="H20" s="99">
        <v>1</v>
      </c>
      <c r="I20" s="94"/>
    </row>
    <row r="21" spans="2:10" ht="21" customHeight="1" x14ac:dyDescent="0.25">
      <c r="B21" s="100"/>
      <c r="C21" s="98">
        <v>2</v>
      </c>
      <c r="D21" s="97" t="str">
        <f>D13</f>
        <v>Tabatha Lopez Solis</v>
      </c>
      <c r="E21" s="98"/>
      <c r="F21" s="98"/>
      <c r="G21" s="98"/>
      <c r="H21" s="101"/>
      <c r="I21" s="94"/>
    </row>
    <row r="22" spans="2:10" ht="21" customHeight="1" x14ac:dyDescent="0.25">
      <c r="B22" s="95">
        <v>3</v>
      </c>
      <c r="C22" s="98">
        <v>2</v>
      </c>
      <c r="D22" s="97" t="str">
        <f>D13</f>
        <v>Tabatha Lopez Solis</v>
      </c>
      <c r="E22" s="98"/>
      <c r="F22" s="98"/>
      <c r="G22" s="98"/>
      <c r="H22" s="102">
        <v>3</v>
      </c>
      <c r="I22" s="94"/>
    </row>
    <row r="23" spans="2:10" ht="21" customHeight="1" x14ac:dyDescent="0.25">
      <c r="B23" s="100"/>
      <c r="C23" s="98">
        <v>3</v>
      </c>
      <c r="D23" s="97" t="str">
        <f>D14</f>
        <v>Camila Alejandra Peña Lara</v>
      </c>
      <c r="E23" s="98"/>
      <c r="F23" s="98"/>
      <c r="G23" s="98"/>
      <c r="H23" s="101"/>
      <c r="I23" s="94"/>
    </row>
    <row r="24" spans="2:10" ht="21" customHeight="1" x14ac:dyDescent="0.25">
      <c r="B24" s="82"/>
      <c r="C24" s="82"/>
      <c r="D24" s="82"/>
      <c r="E24" s="82"/>
      <c r="F24" s="82"/>
      <c r="G24" s="82"/>
      <c r="H24" s="82"/>
      <c r="I24" s="82"/>
      <c r="J24" s="82"/>
    </row>
    <row r="25" spans="2:10" ht="21" customHeight="1" x14ac:dyDescent="0.25">
      <c r="B25" s="82"/>
      <c r="C25" s="82"/>
      <c r="D25" s="82"/>
      <c r="E25" s="82"/>
      <c r="F25" s="82"/>
      <c r="G25" s="82"/>
      <c r="H25" s="82"/>
      <c r="I25" s="82"/>
      <c r="J25" s="82"/>
    </row>
    <row r="26" spans="2:10" ht="21" customHeight="1" x14ac:dyDescent="0.25">
      <c r="B26" s="82"/>
      <c r="C26" s="82"/>
      <c r="D26" s="98" t="s">
        <v>58</v>
      </c>
      <c r="E26" s="82"/>
      <c r="F26" s="82"/>
      <c r="G26" s="82"/>
      <c r="H26" s="82"/>
      <c r="I26" s="82"/>
      <c r="J26" s="82"/>
    </row>
    <row r="27" spans="2:10" ht="21" customHeight="1" x14ac:dyDescent="0.25">
      <c r="D27" s="103" t="s">
        <v>59</v>
      </c>
      <c r="E27" s="82"/>
      <c r="F27" s="82"/>
    </row>
    <row r="28" spans="2:10" ht="21" customHeight="1" x14ac:dyDescent="0.25">
      <c r="D28" s="103" t="s">
        <v>60</v>
      </c>
      <c r="E28" s="82"/>
      <c r="F28" s="82"/>
    </row>
  </sheetData>
  <pageMargins left="0.7" right="0.7" top="0.75" bottom="0.75" header="0.3" footer="0.3"/>
  <pageSetup scale="76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3" workbookViewId="0">
      <selection activeCell="H23" sqref="H23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6.42578125" bestFit="1" customWidth="1"/>
    <col min="5" max="5" width="13.28515625" bestFit="1" customWidth="1"/>
    <col min="6" max="6" width="11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5"/>
    </row>
    <row r="5" spans="2:10" ht="8.25" customHeight="1" x14ac:dyDescent="0.35">
      <c r="D5" s="105"/>
    </row>
    <row r="6" spans="2:10" ht="26.25" customHeight="1" x14ac:dyDescent="0.25"/>
    <row r="7" spans="2:10" ht="26.25" customHeight="1" x14ac:dyDescent="0.35">
      <c r="C7" s="105"/>
      <c r="D7" s="105"/>
      <c r="G7" s="105" t="s">
        <v>41</v>
      </c>
      <c r="H7" s="130">
        <v>44427.700824722226</v>
      </c>
      <c r="J7" s="106"/>
    </row>
    <row r="8" spans="2:10" ht="26.25" customHeight="1" x14ac:dyDescent="0.35">
      <c r="C8" s="105"/>
      <c r="D8" s="105"/>
    </row>
    <row r="9" spans="2:10" ht="21" customHeight="1" x14ac:dyDescent="0.35">
      <c r="B9" s="107" t="s">
        <v>42</v>
      </c>
      <c r="C9" s="108"/>
      <c r="D9" s="109" t="s">
        <v>61</v>
      </c>
      <c r="E9" s="107" t="s">
        <v>43</v>
      </c>
      <c r="F9" s="109" t="s">
        <v>66</v>
      </c>
      <c r="G9" s="107" t="s">
        <v>44</v>
      </c>
      <c r="H9" s="110">
        <v>7</v>
      </c>
      <c r="I9" s="107"/>
      <c r="J9" s="110"/>
    </row>
    <row r="10" spans="2:10" ht="21" customHeight="1" x14ac:dyDescent="0.25"/>
    <row r="11" spans="2:10" ht="21" customHeight="1" x14ac:dyDescent="0.25">
      <c r="B11" s="111" t="s">
        <v>45</v>
      </c>
      <c r="C11" s="111" t="s">
        <v>46</v>
      </c>
      <c r="D11" s="111" t="s">
        <v>47</v>
      </c>
      <c r="E11" s="111" t="s">
        <v>48</v>
      </c>
      <c r="F11" s="111" t="s">
        <v>49</v>
      </c>
      <c r="G11" s="111" t="s">
        <v>50</v>
      </c>
    </row>
    <row r="12" spans="2:10" ht="21" customHeight="1" x14ac:dyDescent="0.35">
      <c r="B12" s="112">
        <v>1</v>
      </c>
      <c r="C12" s="113">
        <v>3495</v>
      </c>
      <c r="D12" s="114" t="str">
        <f>IF(ISBLANK(C12),"",VLOOKUP(C12,Inscripcion!$A$1:$E$200,2,FALSE))</f>
        <v>Yara Navarrete Gonzalez</v>
      </c>
      <c r="E12" s="115" t="str">
        <f>IF(ISBLANK(C12),"",VLOOKUP(C12,Inscripcion!$A$1:$E$200,3,FALSE))</f>
        <v>Santo Domingo</v>
      </c>
      <c r="F12" s="115">
        <f>IF(ISBLANK(C12),"",VLOOKUP(C12,Inscripcion!$A$1:$E$200,4,FALSE))</f>
        <v>5</v>
      </c>
      <c r="G12" s="115">
        <f>IF(ISBLANK(C12),"",VLOOKUP(C12,Inscripcion!$A$1:$E$200,5,FALSE))</f>
        <v>559</v>
      </c>
    </row>
    <row r="13" spans="2:10" ht="21" customHeight="1" x14ac:dyDescent="0.35">
      <c r="B13" s="112">
        <v>2</v>
      </c>
      <c r="C13" s="113">
        <v>3436</v>
      </c>
      <c r="D13" s="114" t="str">
        <f>IF(ISBLANK(C13),"",VLOOKUP(C13,Inscripcion!$A$1:$E$200,2,FALSE))</f>
        <v>Noemi Sofia Matarrita Campos</v>
      </c>
      <c r="E13" s="115" t="str">
        <f>IF(ISBLANK(C13),"",VLOOKUP(C13,Inscripcion!$A$1:$E$200,3,FALSE))</f>
        <v>Alajuela</v>
      </c>
      <c r="F13" s="115">
        <f>IF(ISBLANK(C13),"",VLOOKUP(C13,Inscripcion!$A$1:$E$200,4,FALSE))</f>
        <v>10</v>
      </c>
      <c r="G13" s="115">
        <f>IF(ISBLANK(C13),"",VLOOKUP(C13,Inscripcion!$A$1:$E$200,5,FALSE))</f>
        <v>511</v>
      </c>
    </row>
    <row r="14" spans="2:10" ht="21" customHeight="1" x14ac:dyDescent="0.35">
      <c r="B14" s="112">
        <v>3</v>
      </c>
      <c r="C14" s="113">
        <v>3425</v>
      </c>
      <c r="D14" s="114" t="str">
        <f>IF(ISBLANK(C14),"",VLOOKUP(C14,Inscripcion!$A$1:$E$200,2,FALSE))</f>
        <v>Fiorella Fallas Cardenas</v>
      </c>
      <c r="E14" s="115" t="str">
        <f>IF(ISBLANK(C14),"",VLOOKUP(C14,Inscripcion!$A$1:$E$200,3,FALSE))</f>
        <v>Aserri</v>
      </c>
      <c r="F14" s="115">
        <f>IF(ISBLANK(C14),"",VLOOKUP(C14,Inscripcion!$A$1:$E$200,4,FALSE))</f>
        <v>26</v>
      </c>
      <c r="G14" s="115">
        <f>IF(ISBLANK(C14),"",VLOOKUP(C14,Inscripcion!$A$1:$E$200,5,FALSE))</f>
        <v>460</v>
      </c>
    </row>
    <row r="15" spans="2:10" ht="21" customHeight="1" x14ac:dyDescent="0.25">
      <c r="F15" s="116" t="s">
        <v>51</v>
      </c>
      <c r="G15" s="116" t="s">
        <v>51</v>
      </c>
    </row>
    <row r="16" spans="2:10" ht="21" customHeight="1" x14ac:dyDescent="0.25"/>
    <row r="17" spans="2:10" ht="21" customHeight="1" x14ac:dyDescent="0.25">
      <c r="B17" s="117" t="s">
        <v>52</v>
      </c>
      <c r="C17" s="117"/>
      <c r="D17" s="117" t="s">
        <v>53</v>
      </c>
      <c r="E17" s="118" t="s">
        <v>54</v>
      </c>
      <c r="F17" s="117" t="s">
        <v>55</v>
      </c>
      <c r="G17" s="117" t="s">
        <v>56</v>
      </c>
      <c r="H17" s="119" t="s">
        <v>57</v>
      </c>
      <c r="I17" s="120"/>
    </row>
    <row r="18" spans="2:10" ht="21" customHeight="1" x14ac:dyDescent="0.25">
      <c r="B18" s="121">
        <v>1</v>
      </c>
      <c r="C18" s="122">
        <v>1</v>
      </c>
      <c r="D18" s="123" t="str">
        <f>D12</f>
        <v>Yara Navarrete Gonzalez</v>
      </c>
      <c r="E18" s="124"/>
      <c r="F18" s="124"/>
      <c r="G18" s="124"/>
      <c r="H18" s="125">
        <v>1</v>
      </c>
      <c r="I18" s="120"/>
    </row>
    <row r="19" spans="2:10" ht="21" customHeight="1" x14ac:dyDescent="0.25">
      <c r="B19" s="126"/>
      <c r="C19" s="122">
        <v>3</v>
      </c>
      <c r="D19" s="123" t="str">
        <f>D14</f>
        <v>Fiorella Fallas Cardenas</v>
      </c>
      <c r="E19" s="124"/>
      <c r="F19" s="124"/>
      <c r="G19" s="124"/>
      <c r="H19" s="127"/>
      <c r="I19" s="120"/>
    </row>
    <row r="20" spans="2:10" ht="21" customHeight="1" x14ac:dyDescent="0.25">
      <c r="B20" s="121">
        <v>2</v>
      </c>
      <c r="C20" s="124">
        <v>1</v>
      </c>
      <c r="D20" s="123" t="str">
        <f>D12</f>
        <v>Yara Navarrete Gonzalez</v>
      </c>
      <c r="E20" s="124"/>
      <c r="F20" s="124"/>
      <c r="G20" s="124"/>
      <c r="H20" s="125">
        <v>1</v>
      </c>
      <c r="I20" s="120"/>
    </row>
    <row r="21" spans="2:10" ht="21" customHeight="1" x14ac:dyDescent="0.25">
      <c r="B21" s="126"/>
      <c r="C21" s="124">
        <v>2</v>
      </c>
      <c r="D21" s="123" t="str">
        <f>D13</f>
        <v>Noemi Sofia Matarrita Campos</v>
      </c>
      <c r="E21" s="124"/>
      <c r="F21" s="124"/>
      <c r="G21" s="124"/>
      <c r="H21" s="127"/>
      <c r="I21" s="120"/>
    </row>
    <row r="22" spans="2:10" ht="21" customHeight="1" x14ac:dyDescent="0.25">
      <c r="B22" s="121">
        <v>3</v>
      </c>
      <c r="C22" s="124">
        <v>2</v>
      </c>
      <c r="D22" s="123" t="str">
        <f>D13</f>
        <v>Noemi Sofia Matarrita Campos</v>
      </c>
      <c r="E22" s="124"/>
      <c r="F22" s="124"/>
      <c r="G22" s="124"/>
      <c r="H22" s="128">
        <v>2</v>
      </c>
      <c r="I22" s="120"/>
    </row>
    <row r="23" spans="2:10" ht="21" customHeight="1" x14ac:dyDescent="0.25">
      <c r="B23" s="126"/>
      <c r="C23" s="124">
        <v>3</v>
      </c>
      <c r="D23" s="123" t="str">
        <f>D14</f>
        <v>Fiorella Fallas Cardenas</v>
      </c>
      <c r="E23" s="124"/>
      <c r="F23" s="124"/>
      <c r="G23" s="124"/>
      <c r="H23" s="127"/>
      <c r="I23" s="120"/>
    </row>
    <row r="24" spans="2:10" ht="21" customHeight="1" x14ac:dyDescent="0.2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21" customHeight="1" x14ac:dyDescent="0.2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21" customHeight="1" x14ac:dyDescent="0.25">
      <c r="B26" s="108"/>
      <c r="C26" s="108"/>
      <c r="D26" s="124" t="s">
        <v>58</v>
      </c>
      <c r="E26" s="108"/>
      <c r="F26" s="108"/>
      <c r="G26" s="108"/>
      <c r="H26" s="108"/>
      <c r="I26" s="108"/>
      <c r="J26" s="108"/>
    </row>
    <row r="27" spans="2:10" ht="21" customHeight="1" x14ac:dyDescent="0.25">
      <c r="D27" s="129" t="s">
        <v>59</v>
      </c>
      <c r="E27" s="108"/>
      <c r="F27" s="108"/>
    </row>
    <row r="28" spans="2:10" ht="21" customHeight="1" x14ac:dyDescent="0.25">
      <c r="D28" s="129" t="s">
        <v>60</v>
      </c>
      <c r="E28" s="108"/>
      <c r="F28" s="108"/>
    </row>
  </sheetData>
  <pageMargins left="0.7" right="0.7" top="0.75" bottom="0.75" header="0.3" footer="0.3"/>
  <pageSetup scale="77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0" workbookViewId="0">
      <selection activeCell="J16" sqref="J16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6.42578125" bestFit="1" customWidth="1"/>
    <col min="5" max="5" width="11.7109375" bestFit="1" customWidth="1"/>
    <col min="6" max="6" width="11" bestFit="1" customWidth="1"/>
    <col min="7" max="7" width="10.85546875" bestFit="1" customWidth="1"/>
    <col min="8" max="8" width="9.140625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31"/>
    </row>
    <row r="5" spans="2:10" ht="8.25" customHeight="1" x14ac:dyDescent="0.35">
      <c r="D5" s="131"/>
    </row>
    <row r="6" spans="2:10" ht="26.25" customHeight="1" x14ac:dyDescent="0.25"/>
    <row r="7" spans="2:10" ht="26.25" customHeight="1" x14ac:dyDescent="0.35">
      <c r="C7" s="131"/>
      <c r="D7" s="131"/>
      <c r="G7" s="131" t="s">
        <v>41</v>
      </c>
      <c r="H7" s="156">
        <v>44427.700825798609</v>
      </c>
      <c r="J7" s="132"/>
    </row>
    <row r="8" spans="2:10" ht="26.25" customHeight="1" x14ac:dyDescent="0.35">
      <c r="C8" s="131"/>
      <c r="D8" s="131"/>
    </row>
    <row r="9" spans="2:10" ht="21" customHeight="1" x14ac:dyDescent="0.35">
      <c r="B9" s="133" t="s">
        <v>42</v>
      </c>
      <c r="C9" s="134"/>
      <c r="D9" s="135" t="s">
        <v>61</v>
      </c>
      <c r="E9" s="133" t="s">
        <v>43</v>
      </c>
      <c r="F9" s="135" t="s">
        <v>67</v>
      </c>
      <c r="G9" s="133" t="s">
        <v>44</v>
      </c>
      <c r="H9" s="136">
        <v>8</v>
      </c>
      <c r="I9" s="133"/>
      <c r="J9" s="136"/>
    </row>
    <row r="10" spans="2:10" ht="21" customHeight="1" x14ac:dyDescent="0.25"/>
    <row r="11" spans="2:10" ht="21" customHeight="1" x14ac:dyDescent="0.25">
      <c r="B11" s="137" t="s">
        <v>45</v>
      </c>
      <c r="C11" s="137" t="s">
        <v>46</v>
      </c>
      <c r="D11" s="137" t="s">
        <v>47</v>
      </c>
      <c r="E11" s="137" t="s">
        <v>48</v>
      </c>
      <c r="F11" s="137" t="s">
        <v>49</v>
      </c>
      <c r="G11" s="137" t="s">
        <v>50</v>
      </c>
    </row>
    <row r="12" spans="2:10" ht="21" customHeight="1" x14ac:dyDescent="0.35">
      <c r="B12" s="138">
        <v>1</v>
      </c>
      <c r="C12" s="139">
        <v>3721</v>
      </c>
      <c r="D12" s="140" t="str">
        <f>IF(ISBLANK(C12),"",VLOOKUP(C12,Inscripcion!$A$1:$E$200,2,FALSE))</f>
        <v>Yu Bei Chen Cen</v>
      </c>
      <c r="E12" s="141" t="str">
        <f>IF(ISBLANK(C12),"",VLOOKUP(C12,Inscripcion!$A$1:$E$200,3,FALSE))</f>
        <v>Escazú</v>
      </c>
      <c r="F12" s="141">
        <f>IF(ISBLANK(C12),"",VLOOKUP(C12,Inscripcion!$A$1:$E$200,4,FALSE))</f>
        <v>6</v>
      </c>
      <c r="G12" s="141">
        <f>IF(ISBLANK(C12),"",VLOOKUP(C12,Inscripcion!$A$1:$E$200,5,FALSE))</f>
        <v>544</v>
      </c>
    </row>
    <row r="13" spans="2:10" ht="21" customHeight="1" x14ac:dyDescent="0.35">
      <c r="B13" s="138">
        <v>2</v>
      </c>
      <c r="C13" s="139">
        <v>3430</v>
      </c>
      <c r="D13" s="140" t="str">
        <f>IF(ISBLANK(C13),"",VLOOKUP(C13,Inscripcion!$A$1:$E$200,2,FALSE))</f>
        <v>Fiorella Alvarez Salas</v>
      </c>
      <c r="E13" s="141" t="str">
        <f>IF(ISBLANK(C13),"",VLOOKUP(C13,Inscripcion!$A$1:$E$200,3,FALSE))</f>
        <v>Esparza</v>
      </c>
      <c r="F13" s="141">
        <f>IF(ISBLANK(C13),"",VLOOKUP(C13,Inscripcion!$A$1:$E$200,4,FALSE))</f>
        <v>9</v>
      </c>
      <c r="G13" s="141">
        <f>IF(ISBLANK(C13),"",VLOOKUP(C13,Inscripcion!$A$1:$E$200,5,FALSE))</f>
        <v>512</v>
      </c>
    </row>
    <row r="14" spans="2:10" ht="21" customHeight="1" x14ac:dyDescent="0.35">
      <c r="B14" s="138">
        <v>3</v>
      </c>
      <c r="C14" s="139">
        <v>3433</v>
      </c>
      <c r="D14" s="140" t="str">
        <f>IF(ISBLANK(C14),"",VLOOKUP(C14,Inscripcion!$A$1:$E$200,2,FALSE))</f>
        <v>Maria Celeste Molina Pacheco</v>
      </c>
      <c r="E14" s="141" t="str">
        <f>IF(ISBLANK(C14),"",VLOOKUP(C14,Inscripcion!$A$1:$E$200,3,FALSE))</f>
        <v>Alajuela</v>
      </c>
      <c r="F14" s="141">
        <f>IF(ISBLANK(C14),"",VLOOKUP(C14,Inscripcion!$A$1:$E$200,4,FALSE))</f>
        <v>18</v>
      </c>
      <c r="G14" s="141">
        <f>IF(ISBLANK(C14),"",VLOOKUP(C14,Inscripcion!$A$1:$E$200,5,FALSE))</f>
        <v>486</v>
      </c>
    </row>
    <row r="15" spans="2:10" ht="21" customHeight="1" x14ac:dyDescent="0.25">
      <c r="F15" s="142" t="s">
        <v>51</v>
      </c>
      <c r="G15" s="142" t="s">
        <v>51</v>
      </c>
    </row>
    <row r="16" spans="2:10" ht="21" customHeight="1" x14ac:dyDescent="0.25"/>
    <row r="17" spans="2:10" ht="21" customHeight="1" x14ac:dyDescent="0.25">
      <c r="B17" s="143" t="s">
        <v>52</v>
      </c>
      <c r="C17" s="143"/>
      <c r="D17" s="143" t="s">
        <v>53</v>
      </c>
      <c r="E17" s="144" t="s">
        <v>54</v>
      </c>
      <c r="F17" s="143" t="s">
        <v>55</v>
      </c>
      <c r="G17" s="143" t="s">
        <v>56</v>
      </c>
      <c r="H17" s="145" t="s">
        <v>57</v>
      </c>
      <c r="I17" s="146"/>
    </row>
    <row r="18" spans="2:10" ht="21" customHeight="1" x14ac:dyDescent="0.25">
      <c r="B18" s="147">
        <v>1</v>
      </c>
      <c r="C18" s="148">
        <v>1</v>
      </c>
      <c r="D18" s="149" t="str">
        <f>D12</f>
        <v>Yu Bei Chen Cen</v>
      </c>
      <c r="E18" s="150"/>
      <c r="F18" s="150"/>
      <c r="G18" s="150"/>
      <c r="H18" s="151">
        <v>3</v>
      </c>
      <c r="I18" s="146"/>
    </row>
    <row r="19" spans="2:10" ht="21" customHeight="1" x14ac:dyDescent="0.25">
      <c r="B19" s="152"/>
      <c r="C19" s="148">
        <v>3</v>
      </c>
      <c r="D19" s="149" t="str">
        <f>D14</f>
        <v>Maria Celeste Molina Pacheco</v>
      </c>
      <c r="E19" s="150"/>
      <c r="F19" s="150"/>
      <c r="G19" s="150"/>
      <c r="H19" s="153"/>
      <c r="I19" s="146"/>
    </row>
    <row r="20" spans="2:10" ht="21" customHeight="1" x14ac:dyDescent="0.25">
      <c r="B20" s="147">
        <v>2</v>
      </c>
      <c r="C20" s="150">
        <v>1</v>
      </c>
      <c r="D20" s="149" t="str">
        <f>D12</f>
        <v>Yu Bei Chen Cen</v>
      </c>
      <c r="E20" s="150"/>
      <c r="F20" s="150"/>
      <c r="G20" s="150"/>
      <c r="H20" s="151">
        <v>2</v>
      </c>
      <c r="I20" s="146"/>
    </row>
    <row r="21" spans="2:10" ht="21" customHeight="1" x14ac:dyDescent="0.25">
      <c r="B21" s="152"/>
      <c r="C21" s="150">
        <v>2</v>
      </c>
      <c r="D21" s="149" t="str">
        <f>D13</f>
        <v>Fiorella Alvarez Salas</v>
      </c>
      <c r="E21" s="150"/>
      <c r="F21" s="150"/>
      <c r="G21" s="150"/>
      <c r="H21" s="153"/>
      <c r="I21" s="146"/>
    </row>
    <row r="22" spans="2:10" ht="21" customHeight="1" x14ac:dyDescent="0.25">
      <c r="B22" s="147">
        <v>3</v>
      </c>
      <c r="C22" s="150">
        <v>2</v>
      </c>
      <c r="D22" s="149" t="str">
        <f>D13</f>
        <v>Fiorella Alvarez Salas</v>
      </c>
      <c r="E22" s="150"/>
      <c r="F22" s="150"/>
      <c r="G22" s="150"/>
      <c r="H22" s="154">
        <v>2</v>
      </c>
      <c r="I22" s="146"/>
    </row>
    <row r="23" spans="2:10" ht="21" customHeight="1" x14ac:dyDescent="0.25">
      <c r="B23" s="152"/>
      <c r="C23" s="150">
        <v>3</v>
      </c>
      <c r="D23" s="149" t="str">
        <f>D14</f>
        <v>Maria Celeste Molina Pacheco</v>
      </c>
      <c r="E23" s="150"/>
      <c r="F23" s="150"/>
      <c r="G23" s="150"/>
      <c r="H23" s="153"/>
      <c r="I23" s="146"/>
    </row>
    <row r="24" spans="2:10" ht="21" customHeight="1" x14ac:dyDescent="0.25">
      <c r="B24" s="134"/>
      <c r="C24" s="134"/>
      <c r="D24" s="134"/>
      <c r="E24" s="134"/>
      <c r="F24" s="134"/>
      <c r="G24" s="134"/>
      <c r="H24" s="134"/>
      <c r="I24" s="134"/>
      <c r="J24" s="134"/>
    </row>
    <row r="25" spans="2:10" ht="21" customHeight="1" x14ac:dyDescent="0.25">
      <c r="B25" s="134"/>
      <c r="C25" s="134"/>
      <c r="D25" s="134"/>
      <c r="E25" s="134"/>
      <c r="F25" s="134"/>
      <c r="G25" s="134"/>
      <c r="H25" s="134"/>
      <c r="I25" s="134"/>
      <c r="J25" s="134"/>
    </row>
    <row r="26" spans="2:10" ht="21" customHeight="1" x14ac:dyDescent="0.25">
      <c r="B26" s="134"/>
      <c r="C26" s="134"/>
      <c r="D26" s="150" t="s">
        <v>58</v>
      </c>
      <c r="E26" s="134"/>
      <c r="F26" s="134"/>
      <c r="G26" s="134"/>
      <c r="H26" s="134"/>
      <c r="I26" s="134"/>
      <c r="J26" s="134"/>
    </row>
    <row r="27" spans="2:10" ht="21" customHeight="1" x14ac:dyDescent="0.25">
      <c r="D27" s="155" t="s">
        <v>59</v>
      </c>
      <c r="E27" s="134"/>
      <c r="F27" s="134"/>
    </row>
    <row r="28" spans="2:10" ht="21" customHeight="1" x14ac:dyDescent="0.25">
      <c r="D28" s="155" t="s">
        <v>60</v>
      </c>
      <c r="E28" s="134"/>
      <c r="F28" s="134"/>
    </row>
  </sheetData>
  <pageMargins left="0.7" right="0.7" top="0.75" bottom="0.75" header="0.3" footer="0.3"/>
  <pageSetup scale="78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workbookViewId="0">
      <selection activeCell="J32" sqref="J32"/>
    </sheetView>
  </sheetViews>
  <sheetFormatPr baseColWidth="10" defaultColWidth="9.140625" defaultRowHeight="15" x14ac:dyDescent="0.25"/>
  <cols>
    <col min="1" max="1" width="2" customWidth="1"/>
    <col min="2" max="2" width="13.28515625" bestFit="1" customWidth="1"/>
    <col min="3" max="3" width="8.28515625" bestFit="1" customWidth="1"/>
    <col min="4" max="4" width="26.42578125" bestFit="1" customWidth="1"/>
    <col min="5" max="5" width="11.7109375" bestFit="1" customWidth="1"/>
    <col min="6" max="6" width="11" bestFit="1" customWidth="1"/>
    <col min="7" max="7" width="11.7109375" bestFit="1" customWidth="1"/>
    <col min="8" max="8" width="9.140625" bestFit="1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57"/>
    </row>
    <row r="5" spans="2:10" ht="25.5" customHeight="1" x14ac:dyDescent="0.35">
      <c r="D5" s="157"/>
    </row>
    <row r="6" spans="2:10" ht="25.5" customHeight="1" x14ac:dyDescent="0.35">
      <c r="D6" s="157"/>
    </row>
    <row r="7" spans="2:10" ht="29.25" customHeight="1" x14ac:dyDescent="0.35">
      <c r="C7" s="263"/>
      <c r="D7" s="263"/>
      <c r="E7" s="263"/>
      <c r="F7" s="263"/>
      <c r="G7" s="159" t="s">
        <v>68</v>
      </c>
      <c r="H7" s="180">
        <v>44427.700826527776</v>
      </c>
      <c r="J7" s="160"/>
    </row>
    <row r="8" spans="2:10" ht="20.25" customHeight="1" x14ac:dyDescent="0.35">
      <c r="D8" s="157"/>
      <c r="G8" s="161"/>
    </row>
    <row r="9" spans="2:10" ht="21" customHeight="1" x14ac:dyDescent="0.35">
      <c r="B9" s="161" t="s">
        <v>69</v>
      </c>
      <c r="C9" s="161"/>
      <c r="D9" s="162" t="s">
        <v>61</v>
      </c>
      <c r="E9" s="161" t="s">
        <v>43</v>
      </c>
      <c r="F9" s="162" t="s">
        <v>71</v>
      </c>
      <c r="G9" s="161" t="s">
        <v>44</v>
      </c>
      <c r="H9" s="257" t="s">
        <v>101</v>
      </c>
      <c r="J9" s="158"/>
    </row>
    <row r="10" spans="2:10" ht="30" customHeight="1" x14ac:dyDescent="0.25"/>
    <row r="11" spans="2:10" ht="21" customHeight="1" x14ac:dyDescent="0.25">
      <c r="B11" s="161" t="s">
        <v>45</v>
      </c>
      <c r="C11" s="163" t="s">
        <v>46</v>
      </c>
      <c r="D11" s="163" t="s">
        <v>47</v>
      </c>
      <c r="E11" s="163" t="s">
        <v>48</v>
      </c>
      <c r="F11" s="163" t="s">
        <v>49</v>
      </c>
      <c r="G11" s="163" t="s">
        <v>50</v>
      </c>
    </row>
    <row r="12" spans="2:10" ht="21" customHeight="1" x14ac:dyDescent="0.35">
      <c r="B12" s="164">
        <v>1</v>
      </c>
      <c r="C12" s="165">
        <v>3720</v>
      </c>
      <c r="D12" s="166" t="str">
        <f>IF(ISBLANK(C12),"",VLOOKUP(C12,Inscripcion!$A$1:$E$200,2,FALSE))</f>
        <v>Yu Lei Chen Cen</v>
      </c>
      <c r="E12" s="167" t="str">
        <f>IF(ISBLANK(C12),"",VLOOKUP(C12,Inscripcion!$A$1:$E$200,3,FALSE))</f>
        <v>Escazú</v>
      </c>
      <c r="F12" s="167">
        <f>IF(ISBLANK(C12),"",VLOOKUP(C12,Inscripcion!$A$1:$E$200,4,FALSE))</f>
        <v>7</v>
      </c>
      <c r="G12" s="167">
        <f>IF(ISBLANK(C12),"",VLOOKUP(C12,Inscripcion!$A$1:$E$200,5,FALSE))</f>
        <v>523</v>
      </c>
    </row>
    <row r="13" spans="2:10" ht="21" customHeight="1" x14ac:dyDescent="0.35">
      <c r="B13" s="164">
        <v>2</v>
      </c>
      <c r="C13" s="165">
        <v>3770</v>
      </c>
      <c r="D13" s="166" t="str">
        <f>IF(ISBLANK(C13),"",VLOOKUP(C13,Inscripcion!$A$1:$E$200,2,FALSE))</f>
        <v>Mariana Rivera Torres</v>
      </c>
      <c r="E13" s="167" t="str">
        <f>IF(ISBLANK(C13),"",VLOOKUP(C13,Inscripcion!$A$1:$E$200,3,FALSE))</f>
        <v>Esparza</v>
      </c>
      <c r="F13" s="167">
        <f>IF(ISBLANK(C13),"",VLOOKUP(C13,Inscripcion!$A$1:$E$200,4,FALSE))</f>
        <v>8</v>
      </c>
      <c r="G13" s="167">
        <f>IF(ISBLANK(C13),"",VLOOKUP(C13,Inscripcion!$A$1:$E$200,5,FALSE))</f>
        <v>513</v>
      </c>
    </row>
    <row r="14" spans="2:10" ht="21" customHeight="1" x14ac:dyDescent="0.35">
      <c r="B14" s="164">
        <v>3</v>
      </c>
      <c r="C14" s="165">
        <v>3492</v>
      </c>
      <c r="D14" s="166" t="str">
        <f>IF(ISBLANK(C14),"",VLOOKUP(C14,Inscripcion!$A$1:$E$200,2,FALSE))</f>
        <v>Kenllelyn Gutierrez Gonzalez</v>
      </c>
      <c r="E14" s="167" t="str">
        <f>IF(ISBLANK(C14),"",VLOOKUP(C14,Inscripcion!$A$1:$E$200,3,FALSE))</f>
        <v>Alajuela</v>
      </c>
      <c r="F14" s="167">
        <f>IF(ISBLANK(C14),"",VLOOKUP(C14,Inscripcion!$A$1:$E$200,4,FALSE))</f>
        <v>20</v>
      </c>
      <c r="G14" s="167">
        <f>IF(ISBLANK(C14),"",VLOOKUP(C14,Inscripcion!$A$1:$E$200,5,FALSE))</f>
        <v>475</v>
      </c>
    </row>
    <row r="15" spans="2:10" ht="21" customHeight="1" x14ac:dyDescent="0.35">
      <c r="B15" s="164">
        <v>4</v>
      </c>
      <c r="C15" s="165">
        <v>3759</v>
      </c>
      <c r="D15" s="166" t="str">
        <f>IF(ISBLANK(C15),"",VLOOKUP(C15,Inscripcion!$A$1:$E$200,2,FALSE))</f>
        <v>Antonella Quirós Chinchilla</v>
      </c>
      <c r="E15" s="167" t="str">
        <f>IF(ISBLANK(C15),"",VLOOKUP(C15,Inscripcion!$A$1:$E$200,3,FALSE))</f>
        <v>Aserrí</v>
      </c>
      <c r="F15" s="167">
        <f>IF(ISBLANK(C15),"",VLOOKUP(C15,Inscripcion!$A$1:$E$200,4,FALSE))</f>
        <v>37</v>
      </c>
      <c r="G15" s="167">
        <f>IF(ISBLANK(C15),"",VLOOKUP(C15,Inscripcion!$A$1:$E$200,5,FALSE))</f>
        <v>460</v>
      </c>
    </row>
    <row r="16" spans="2:10" ht="21" customHeight="1" x14ac:dyDescent="0.25"/>
    <row r="17" spans="2:8" ht="21" customHeight="1" x14ac:dyDescent="0.25">
      <c r="B17" s="168" t="s">
        <v>52</v>
      </c>
      <c r="C17" s="168" t="s">
        <v>70</v>
      </c>
      <c r="D17" s="168" t="s">
        <v>53</v>
      </c>
      <c r="E17" s="169" t="s">
        <v>54</v>
      </c>
      <c r="F17" s="168" t="s">
        <v>55</v>
      </c>
      <c r="G17" s="168" t="s">
        <v>56</v>
      </c>
      <c r="H17" s="170" t="s">
        <v>57</v>
      </c>
    </row>
    <row r="18" spans="2:8" ht="21" customHeight="1" x14ac:dyDescent="0.25">
      <c r="B18" s="171">
        <v>1</v>
      </c>
      <c r="C18" s="172">
        <v>1</v>
      </c>
      <c r="D18" s="173" t="str">
        <f>D12</f>
        <v>Yu Lei Chen Cen</v>
      </c>
      <c r="E18" s="174"/>
      <c r="F18" s="174"/>
      <c r="G18" s="174"/>
      <c r="H18" s="175">
        <v>3</v>
      </c>
    </row>
    <row r="19" spans="2:8" ht="21" customHeight="1" x14ac:dyDescent="0.25">
      <c r="B19" s="176"/>
      <c r="C19" s="172">
        <v>3</v>
      </c>
      <c r="D19" s="173" t="str">
        <f>D14</f>
        <v>Kenllelyn Gutierrez Gonzalez</v>
      </c>
      <c r="E19" s="174"/>
      <c r="F19" s="174"/>
      <c r="G19" s="174"/>
      <c r="H19" s="177"/>
    </row>
    <row r="20" spans="2:8" ht="21" customHeight="1" x14ac:dyDescent="0.25">
      <c r="B20" s="171">
        <v>2</v>
      </c>
      <c r="C20" s="174">
        <v>4</v>
      </c>
      <c r="D20" s="173" t="str">
        <f>D15</f>
        <v>Antonella Quirós Chinchilla</v>
      </c>
      <c r="E20" s="174"/>
      <c r="F20" s="174"/>
      <c r="G20" s="174"/>
      <c r="H20" s="175">
        <v>2</v>
      </c>
    </row>
    <row r="21" spans="2:8" ht="21" customHeight="1" x14ac:dyDescent="0.25">
      <c r="B21" s="176"/>
      <c r="C21" s="174">
        <v>2</v>
      </c>
      <c r="D21" s="173" t="str">
        <f>D13</f>
        <v>Mariana Rivera Torres</v>
      </c>
      <c r="E21" s="174"/>
      <c r="F21" s="174"/>
      <c r="G21" s="174"/>
      <c r="H21" s="177"/>
    </row>
    <row r="22" spans="2:8" ht="21" customHeight="1" x14ac:dyDescent="0.25">
      <c r="B22" s="171">
        <v>3</v>
      </c>
      <c r="C22" s="174">
        <v>1</v>
      </c>
      <c r="D22" s="173" t="str">
        <f>D12</f>
        <v>Yu Lei Chen Cen</v>
      </c>
      <c r="E22" s="174"/>
      <c r="F22" s="174"/>
      <c r="G22" s="174"/>
      <c r="H22" s="178">
        <v>2</v>
      </c>
    </row>
    <row r="23" spans="2:8" ht="21" customHeight="1" x14ac:dyDescent="0.25">
      <c r="B23" s="176"/>
      <c r="C23" s="174">
        <v>2</v>
      </c>
      <c r="D23" s="173" t="str">
        <f>D13</f>
        <v>Mariana Rivera Torres</v>
      </c>
      <c r="E23" s="174"/>
      <c r="F23" s="174"/>
      <c r="G23" s="174"/>
      <c r="H23" s="177"/>
    </row>
    <row r="24" spans="2:8" ht="21" customHeight="1" x14ac:dyDescent="0.25">
      <c r="B24" s="171">
        <v>4</v>
      </c>
      <c r="C24" s="172">
        <v>3</v>
      </c>
      <c r="D24" s="173" t="str">
        <f>D19</f>
        <v>Kenllelyn Gutierrez Gonzalez</v>
      </c>
      <c r="E24" s="174"/>
      <c r="F24" s="174"/>
      <c r="G24" s="174"/>
      <c r="H24" s="178">
        <v>3</v>
      </c>
    </row>
    <row r="25" spans="2:8" ht="21" customHeight="1" x14ac:dyDescent="0.25">
      <c r="B25" s="176"/>
      <c r="C25" s="172">
        <v>4</v>
      </c>
      <c r="D25" s="173" t="str">
        <f>D20</f>
        <v>Antonella Quirós Chinchilla</v>
      </c>
      <c r="E25" s="174"/>
      <c r="F25" s="174"/>
      <c r="G25" s="174"/>
      <c r="H25" s="262" t="s">
        <v>99</v>
      </c>
    </row>
    <row r="26" spans="2:8" ht="21" customHeight="1" x14ac:dyDescent="0.25">
      <c r="B26" s="171">
        <v>5</v>
      </c>
      <c r="C26" s="174">
        <v>1</v>
      </c>
      <c r="D26" s="173" t="str">
        <f>D12</f>
        <v>Yu Lei Chen Cen</v>
      </c>
      <c r="E26" s="174"/>
      <c r="F26" s="174"/>
      <c r="G26" s="174"/>
      <c r="H26" s="178">
        <v>4</v>
      </c>
    </row>
    <row r="27" spans="2:8" ht="21" customHeight="1" x14ac:dyDescent="0.25">
      <c r="B27" s="176"/>
      <c r="C27" s="174">
        <v>4</v>
      </c>
      <c r="D27" s="173" t="str">
        <f>D15</f>
        <v>Antonella Quirós Chinchilla</v>
      </c>
      <c r="E27" s="174"/>
      <c r="F27" s="174"/>
      <c r="G27" s="174"/>
      <c r="H27" s="262" t="s">
        <v>99</v>
      </c>
    </row>
    <row r="28" spans="2:8" ht="21" customHeight="1" x14ac:dyDescent="0.25">
      <c r="B28" s="171">
        <v>6</v>
      </c>
      <c r="C28" s="174">
        <v>2</v>
      </c>
      <c r="D28" s="173" t="str">
        <f>D13</f>
        <v>Mariana Rivera Torres</v>
      </c>
      <c r="E28" s="174"/>
      <c r="F28" s="174"/>
      <c r="G28" s="174"/>
      <c r="H28" s="178">
        <v>2</v>
      </c>
    </row>
    <row r="29" spans="2:8" ht="21" customHeight="1" x14ac:dyDescent="0.25">
      <c r="B29" s="176"/>
      <c r="C29" s="174">
        <v>3</v>
      </c>
      <c r="D29" s="173" t="str">
        <f>D24</f>
        <v>Kenllelyn Gutierrez Gonzalez</v>
      </c>
      <c r="E29" s="174"/>
      <c r="F29" s="174"/>
      <c r="G29" s="174"/>
      <c r="H29" s="177"/>
    </row>
    <row r="33" spans="4:4" ht="20.25" customHeight="1" x14ac:dyDescent="0.25">
      <c r="D33" s="174" t="s">
        <v>58</v>
      </c>
    </row>
    <row r="34" spans="4:4" ht="20.25" customHeight="1" x14ac:dyDescent="0.25">
      <c r="D34" s="179" t="s">
        <v>59</v>
      </c>
    </row>
    <row r="35" spans="4:4" ht="20.25" customHeight="1" x14ac:dyDescent="0.25">
      <c r="D35" s="179" t="s">
        <v>60</v>
      </c>
    </row>
  </sheetData>
  <mergeCells count="1">
    <mergeCell ref="C7:F7"/>
  </mergeCells>
  <pageMargins left="0.7" right="0.7" top="0.75" bottom="0.75" header="0.3" footer="0.3"/>
  <pageSetup scale="75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181" t="s">
        <v>72</v>
      </c>
      <c r="B1" s="181" t="s">
        <v>73</v>
      </c>
    </row>
    <row r="2" spans="1:4" ht="15" customHeight="1" x14ac:dyDescent="0.25">
      <c r="A2" t="s">
        <v>74</v>
      </c>
      <c r="B2" s="181">
        <v>1</v>
      </c>
    </row>
    <row r="3" spans="1:4" ht="15" customHeight="1" x14ac:dyDescent="0.25">
      <c r="A3" t="s">
        <v>75</v>
      </c>
      <c r="B3" s="181">
        <v>2</v>
      </c>
      <c r="D3" s="182"/>
    </row>
    <row r="4" spans="1:4" ht="15" customHeight="1" x14ac:dyDescent="0.25">
      <c r="A4" t="s">
        <v>76</v>
      </c>
      <c r="B4" s="181">
        <v>3</v>
      </c>
    </row>
    <row r="5" spans="1:4" ht="15" customHeight="1" x14ac:dyDescent="0.25">
      <c r="A5" t="s">
        <v>77</v>
      </c>
      <c r="B5" s="181">
        <v>4</v>
      </c>
    </row>
    <row r="6" spans="1:4" ht="15" customHeight="1" x14ac:dyDescent="0.25">
      <c r="A6" t="s">
        <v>78</v>
      </c>
      <c r="B6" s="181">
        <v>5</v>
      </c>
    </row>
    <row r="7" spans="1:4" ht="15" customHeight="1" x14ac:dyDescent="0.25">
      <c r="A7" t="s">
        <v>79</v>
      </c>
      <c r="B7" s="181">
        <v>6</v>
      </c>
    </row>
    <row r="8" spans="1:4" ht="15" customHeight="1" x14ac:dyDescent="0.25">
      <c r="A8" t="s">
        <v>80</v>
      </c>
      <c r="B8" s="181">
        <v>7</v>
      </c>
    </row>
    <row r="9" spans="1:4" ht="15" customHeight="1" x14ac:dyDescent="0.25">
      <c r="A9" t="s">
        <v>81</v>
      </c>
      <c r="B9" s="181">
        <v>8</v>
      </c>
    </row>
    <row r="10" spans="1:4" ht="15" customHeight="1" x14ac:dyDescent="0.25">
      <c r="A10" t="s">
        <v>82</v>
      </c>
      <c r="B10" s="181">
        <v>9</v>
      </c>
    </row>
    <row r="11" spans="1:4" ht="15" customHeight="1" x14ac:dyDescent="0.25">
      <c r="A11" t="s">
        <v>83</v>
      </c>
      <c r="B11" s="181">
        <v>10</v>
      </c>
    </row>
    <row r="12" spans="1:4" ht="15" customHeight="1" x14ac:dyDescent="0.25">
      <c r="A12" t="s">
        <v>84</v>
      </c>
      <c r="B12" s="181">
        <v>11</v>
      </c>
    </row>
    <row r="13" spans="1:4" ht="15" customHeight="1" x14ac:dyDescent="0.25">
      <c r="A13" t="s">
        <v>85</v>
      </c>
      <c r="B13" s="181">
        <v>12</v>
      </c>
    </row>
    <row r="14" spans="1:4" ht="15" customHeight="1" x14ac:dyDescent="0.25">
      <c r="A14" t="s">
        <v>86</v>
      </c>
      <c r="B14" s="181">
        <v>13</v>
      </c>
    </row>
    <row r="15" spans="1:4" ht="15" customHeight="1" x14ac:dyDescent="0.25">
      <c r="A15" t="s">
        <v>87</v>
      </c>
      <c r="B15" s="181">
        <v>14</v>
      </c>
    </row>
    <row r="16" spans="1:4" ht="15" customHeight="1" x14ac:dyDescent="0.25">
      <c r="A16" t="s">
        <v>75</v>
      </c>
      <c r="B16" s="181">
        <v>15</v>
      </c>
    </row>
    <row r="17" spans="1:2" ht="15" customHeight="1" x14ac:dyDescent="0.25">
      <c r="A17" t="s">
        <v>88</v>
      </c>
      <c r="B17" s="181">
        <v>16</v>
      </c>
    </row>
    <row r="18" spans="1:2" ht="15" customHeight="1" x14ac:dyDescent="0.25">
      <c r="B18" s="181">
        <v>17</v>
      </c>
    </row>
    <row r="19" spans="1:2" ht="15" customHeight="1" x14ac:dyDescent="0.25">
      <c r="B19" s="181">
        <v>18</v>
      </c>
    </row>
    <row r="20" spans="1:2" ht="15" customHeight="1" x14ac:dyDescent="0.25">
      <c r="B20" s="181">
        <v>19</v>
      </c>
    </row>
    <row r="21" spans="1:2" ht="15" customHeight="1" x14ac:dyDescent="0.25">
      <c r="B21" s="181">
        <v>20</v>
      </c>
    </row>
    <row r="22" spans="1:2" ht="15" customHeight="1" x14ac:dyDescent="0.25">
      <c r="B22" s="181">
        <v>21</v>
      </c>
    </row>
    <row r="23" spans="1:2" ht="15" customHeight="1" x14ac:dyDescent="0.25">
      <c r="B23" s="181">
        <v>22</v>
      </c>
    </row>
    <row r="24" spans="1:2" ht="15" customHeight="1" x14ac:dyDescent="0.25">
      <c r="B24" s="181">
        <v>23</v>
      </c>
    </row>
    <row r="25" spans="1:2" ht="15" customHeight="1" x14ac:dyDescent="0.25">
      <c r="B25" s="181">
        <v>24</v>
      </c>
    </row>
    <row r="26" spans="1:2" ht="15" customHeight="1" x14ac:dyDescent="0.25">
      <c r="B26" s="181">
        <v>25</v>
      </c>
    </row>
    <row r="27" spans="1:2" ht="15" customHeight="1" x14ac:dyDescent="0.25">
      <c r="B27" s="181">
        <v>26</v>
      </c>
    </row>
    <row r="28" spans="1:2" ht="15" customHeight="1" x14ac:dyDescent="0.25">
      <c r="B28" s="181">
        <v>27</v>
      </c>
    </row>
    <row r="29" spans="1:2" ht="15" customHeight="1" x14ac:dyDescent="0.25">
      <c r="B29" s="181">
        <v>28</v>
      </c>
    </row>
    <row r="30" spans="1:2" ht="15" customHeight="1" x14ac:dyDescent="0.25">
      <c r="B30" s="181">
        <v>29</v>
      </c>
    </row>
    <row r="31" spans="1:2" ht="15" customHeight="1" x14ac:dyDescent="0.25">
      <c r="B31" s="181">
        <v>30</v>
      </c>
    </row>
    <row r="32" spans="1:2" ht="15" customHeight="1" x14ac:dyDescent="0.25">
      <c r="B32" s="181">
        <v>31</v>
      </c>
    </row>
    <row r="33" spans="2:2" ht="15" customHeight="1" x14ac:dyDescent="0.25">
      <c r="B33" s="181">
        <v>32</v>
      </c>
    </row>
    <row r="34" spans="2:2" ht="15" customHeight="1" x14ac:dyDescent="0.25">
      <c r="B34" s="181">
        <v>33</v>
      </c>
    </row>
    <row r="35" spans="2:2" ht="15" customHeight="1" x14ac:dyDescent="0.25">
      <c r="B35" s="181">
        <v>34</v>
      </c>
    </row>
    <row r="36" spans="2:2" ht="15" customHeight="1" x14ac:dyDescent="0.25">
      <c r="B36" s="181">
        <v>35</v>
      </c>
    </row>
    <row r="37" spans="2:2" ht="15" customHeight="1" x14ac:dyDescent="0.25">
      <c r="B37" s="181">
        <v>36</v>
      </c>
    </row>
    <row r="38" spans="2:2" ht="15" customHeight="1" x14ac:dyDescent="0.25">
      <c r="B38" s="181">
        <v>37</v>
      </c>
    </row>
    <row r="39" spans="2:2" ht="15" customHeight="1" x14ac:dyDescent="0.25">
      <c r="B39" s="181">
        <v>38</v>
      </c>
    </row>
    <row r="40" spans="2:2" ht="15" customHeight="1" x14ac:dyDescent="0.25">
      <c r="B40" s="181">
        <v>39</v>
      </c>
    </row>
    <row r="41" spans="2:2" ht="15" customHeight="1" x14ac:dyDescent="0.25">
      <c r="B41" s="181">
        <v>40</v>
      </c>
    </row>
    <row r="42" spans="2:2" ht="15" customHeight="1" x14ac:dyDescent="0.25">
      <c r="B42" s="181">
        <v>41</v>
      </c>
    </row>
    <row r="43" spans="2:2" ht="15" customHeight="1" x14ac:dyDescent="0.25">
      <c r="B43" s="181">
        <v>42</v>
      </c>
    </row>
    <row r="44" spans="2:2" ht="15" customHeight="1" x14ac:dyDescent="0.25">
      <c r="B44" s="181">
        <v>43</v>
      </c>
    </row>
    <row r="45" spans="2:2" ht="15" customHeight="1" x14ac:dyDescent="0.25">
      <c r="B45" s="181">
        <v>44</v>
      </c>
    </row>
    <row r="46" spans="2:2" ht="15" customHeight="1" x14ac:dyDescent="0.25">
      <c r="B46" s="181">
        <v>45</v>
      </c>
    </row>
    <row r="47" spans="2:2" ht="15" customHeight="1" x14ac:dyDescent="0.25">
      <c r="B47" s="181">
        <v>46</v>
      </c>
    </row>
    <row r="48" spans="2:2" ht="15" customHeight="1" x14ac:dyDescent="0.25">
      <c r="B48" s="181">
        <v>47</v>
      </c>
    </row>
    <row r="49" spans="2:2" ht="15" customHeight="1" x14ac:dyDescent="0.25">
      <c r="B49" s="181">
        <v>48</v>
      </c>
    </row>
    <row r="50" spans="2:2" ht="15" customHeight="1" x14ac:dyDescent="0.25">
      <c r="B50" s="181">
        <v>49</v>
      </c>
    </row>
    <row r="51" spans="2:2" ht="15" customHeight="1" x14ac:dyDescent="0.25">
      <c r="B51" s="181">
        <v>50</v>
      </c>
    </row>
    <row r="52" spans="2:2" ht="15" customHeight="1" x14ac:dyDescent="0.25">
      <c r="B52" s="181">
        <v>51</v>
      </c>
    </row>
    <row r="53" spans="2:2" ht="15" customHeight="1" x14ac:dyDescent="0.25">
      <c r="B53" s="181">
        <v>52</v>
      </c>
    </row>
    <row r="54" spans="2:2" ht="15" customHeight="1" x14ac:dyDescent="0.25">
      <c r="B54" s="181">
        <v>53</v>
      </c>
    </row>
    <row r="55" spans="2:2" ht="15" customHeight="1" x14ac:dyDescent="0.25">
      <c r="B55" s="181">
        <v>54</v>
      </c>
    </row>
    <row r="56" spans="2:2" ht="15" customHeight="1" x14ac:dyDescent="0.25">
      <c r="B56" s="181">
        <v>55</v>
      </c>
    </row>
    <row r="57" spans="2:2" ht="15" customHeight="1" x14ac:dyDescent="0.25">
      <c r="B57" s="181">
        <v>56</v>
      </c>
    </row>
    <row r="58" spans="2:2" ht="15" customHeight="1" x14ac:dyDescent="0.25">
      <c r="B58" s="181">
        <v>57</v>
      </c>
    </row>
    <row r="59" spans="2:2" ht="15" customHeight="1" x14ac:dyDescent="0.25">
      <c r="B59" s="181">
        <v>58</v>
      </c>
    </row>
    <row r="60" spans="2:2" ht="15" customHeight="1" x14ac:dyDescent="0.25">
      <c r="B60" s="181">
        <v>59</v>
      </c>
    </row>
    <row r="61" spans="2:2" ht="15" customHeight="1" x14ac:dyDescent="0.25">
      <c r="B61" s="181">
        <v>60</v>
      </c>
    </row>
    <row r="62" spans="2:2" ht="15" customHeight="1" x14ac:dyDescent="0.25">
      <c r="B62" s="181">
        <v>61</v>
      </c>
    </row>
    <row r="63" spans="2:2" ht="15" customHeight="1" x14ac:dyDescent="0.25">
      <c r="B63" s="181">
        <v>62</v>
      </c>
    </row>
    <row r="64" spans="2:2" ht="15" customHeight="1" x14ac:dyDescent="0.25">
      <c r="B64" s="181">
        <v>63</v>
      </c>
    </row>
    <row r="65" spans="2:2" ht="15" customHeight="1" x14ac:dyDescent="0.25">
      <c r="B65" s="181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2021-08-21T16:04:38Z</cp:lastPrinted>
  <dcterms:created xsi:type="dcterms:W3CDTF">2021-08-19T22:49:10Z</dcterms:created>
  <dcterms:modified xsi:type="dcterms:W3CDTF">2021-09-14T05:35:43Z</dcterms:modified>
</cp:coreProperties>
</file>