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RANKINGS 2021\III Ranking 2021\III FEM\Grupos\"/>
    </mc:Choice>
  </mc:AlternateContent>
  <bookViews>
    <workbookView xWindow="0" yWindow="0" windowWidth="20490" windowHeight="7455" firstSheet="12" activeTab="17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15" r:id="rId15"/>
    <sheet name="Grupo 15 (O)" sheetId="16" r:id="rId16"/>
    <sheet name="Rifa" sheetId="19" r:id="rId17"/>
    <sheet name="Llave" sheetId="20" r:id="rId18"/>
  </sheets>
  <calcPr calcId="152511"/>
</workbook>
</file>

<file path=xl/calcChain.xml><?xml version="1.0" encoding="utf-8"?>
<calcChain xmlns="http://schemas.openxmlformats.org/spreadsheetml/2006/main">
  <c r="E12" i="20" l="1"/>
  <c r="W41" i="20" l="1"/>
  <c r="V41" i="20"/>
  <c r="U41" i="20"/>
  <c r="T41" i="20"/>
  <c r="W40" i="20"/>
  <c r="V40" i="20"/>
  <c r="U40" i="20"/>
  <c r="T40" i="20"/>
  <c r="W39" i="20"/>
  <c r="U39" i="20"/>
  <c r="T39" i="20"/>
  <c r="X38" i="20"/>
  <c r="W38" i="20"/>
  <c r="V38" i="20"/>
  <c r="U38" i="20"/>
  <c r="T38" i="20"/>
  <c r="W37" i="20"/>
  <c r="U37" i="20"/>
  <c r="T37" i="20"/>
  <c r="X36" i="20"/>
  <c r="W36" i="20"/>
  <c r="V36" i="20"/>
  <c r="U36" i="20"/>
  <c r="T36" i="20"/>
  <c r="W35" i="20"/>
  <c r="U35" i="20"/>
  <c r="T35" i="20"/>
  <c r="X34" i="20"/>
  <c r="W34" i="20"/>
  <c r="U34" i="20"/>
  <c r="T34" i="20"/>
  <c r="W33" i="20"/>
  <c r="U33" i="20"/>
  <c r="T33" i="20"/>
  <c r="W32" i="20"/>
  <c r="U32" i="20"/>
  <c r="T32" i="20"/>
  <c r="W31" i="20"/>
  <c r="V31" i="20"/>
  <c r="U31" i="20"/>
  <c r="T31" i="20"/>
  <c r="X30" i="20"/>
  <c r="W30" i="20"/>
  <c r="U30" i="20"/>
  <c r="T30" i="20"/>
  <c r="W29" i="20"/>
  <c r="U29" i="20"/>
  <c r="T29" i="20"/>
  <c r="W28" i="20"/>
  <c r="U28" i="20"/>
  <c r="T28" i="20"/>
  <c r="W27" i="20"/>
  <c r="V27" i="20"/>
  <c r="U27" i="20"/>
  <c r="T27" i="20"/>
  <c r="W26" i="20"/>
  <c r="U26" i="20"/>
  <c r="T26" i="20"/>
  <c r="W23" i="20"/>
  <c r="V23" i="20"/>
  <c r="X23" i="20" s="1"/>
  <c r="X41" i="20" s="1"/>
  <c r="U23" i="20"/>
  <c r="T23" i="20"/>
  <c r="W22" i="20"/>
  <c r="V22" i="20"/>
  <c r="X22" i="20" s="1"/>
  <c r="X40" i="20" s="1"/>
  <c r="U22" i="20"/>
  <c r="T22" i="20"/>
  <c r="W21" i="20"/>
  <c r="V21" i="20"/>
  <c r="X21" i="20" s="1"/>
  <c r="X39" i="20" s="1"/>
  <c r="U21" i="20"/>
  <c r="T21" i="20"/>
  <c r="W20" i="20"/>
  <c r="V20" i="20"/>
  <c r="X20" i="20" s="1"/>
  <c r="U20" i="20"/>
  <c r="T20" i="20"/>
  <c r="W19" i="20"/>
  <c r="X19" i="20"/>
  <c r="X37" i="20" s="1"/>
  <c r="U19" i="20"/>
  <c r="T19" i="20"/>
  <c r="W18" i="20"/>
  <c r="V18" i="20"/>
  <c r="X18" i="20" s="1"/>
  <c r="U18" i="20"/>
  <c r="T18" i="20"/>
  <c r="W17" i="20"/>
  <c r="X17" i="20"/>
  <c r="X35" i="20" s="1"/>
  <c r="U17" i="20"/>
  <c r="T17" i="20"/>
  <c r="W16" i="20"/>
  <c r="V16" i="20"/>
  <c r="X16" i="20" s="1"/>
  <c r="U16" i="20"/>
  <c r="T16" i="20"/>
  <c r="W15" i="20"/>
  <c r="X15" i="20"/>
  <c r="X33" i="20" s="1"/>
  <c r="U15" i="20"/>
  <c r="T15" i="20"/>
  <c r="W14" i="20"/>
  <c r="X14" i="20"/>
  <c r="X32" i="20" s="1"/>
  <c r="U14" i="20"/>
  <c r="T14" i="20"/>
  <c r="W13" i="20"/>
  <c r="X13" i="20"/>
  <c r="X31" i="20" s="1"/>
  <c r="U13" i="20"/>
  <c r="T13" i="20"/>
  <c r="W12" i="20"/>
  <c r="V12" i="20"/>
  <c r="X12" i="20" s="1"/>
  <c r="U12" i="20"/>
  <c r="T12" i="20"/>
  <c r="W11" i="20"/>
  <c r="X11" i="20"/>
  <c r="X29" i="20" s="1"/>
  <c r="U11" i="20"/>
  <c r="T11" i="20"/>
  <c r="W10" i="20"/>
  <c r="X10" i="20"/>
  <c r="X28" i="20" s="1"/>
  <c r="U10" i="20"/>
  <c r="T10" i="20"/>
  <c r="W9" i="20"/>
  <c r="V9" i="20"/>
  <c r="X9" i="20" s="1"/>
  <c r="X27" i="20" s="1"/>
  <c r="U9" i="20"/>
  <c r="T9" i="20"/>
  <c r="W8" i="20"/>
  <c r="V8" i="20"/>
  <c r="U8" i="20"/>
  <c r="T8" i="20"/>
  <c r="D28" i="16"/>
  <c r="D27" i="16"/>
  <c r="D24" i="16"/>
  <c r="D29" i="16" s="1"/>
  <c r="D23" i="16"/>
  <c r="D20" i="16"/>
  <c r="D25" i="16" s="1"/>
  <c r="D19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D21" i="16" s="1"/>
  <c r="G12" i="16"/>
  <c r="F12" i="16"/>
  <c r="E12" i="16"/>
  <c r="D12" i="16"/>
  <c r="D26" i="16" s="1"/>
  <c r="D22" i="15"/>
  <c r="G14" i="15"/>
  <c r="F14" i="15"/>
  <c r="E14" i="15"/>
  <c r="D14" i="15"/>
  <c r="G13" i="15"/>
  <c r="F13" i="15"/>
  <c r="E13" i="15"/>
  <c r="D13" i="15"/>
  <c r="D21" i="15" s="1"/>
  <c r="G12" i="15"/>
  <c r="F12" i="15"/>
  <c r="E12" i="15"/>
  <c r="D12" i="15"/>
  <c r="D20" i="15" s="1"/>
  <c r="D23" i="14"/>
  <c r="D20" i="14"/>
  <c r="D19" i="14"/>
  <c r="G14" i="14"/>
  <c r="F14" i="14"/>
  <c r="E14" i="14"/>
  <c r="D14" i="14"/>
  <c r="G13" i="14"/>
  <c r="F13" i="14"/>
  <c r="E13" i="14"/>
  <c r="D13" i="14"/>
  <c r="D21" i="14" s="1"/>
  <c r="G12" i="14"/>
  <c r="F12" i="14"/>
  <c r="E12" i="14"/>
  <c r="D12" i="14"/>
  <c r="D18" i="14" s="1"/>
  <c r="G14" i="13"/>
  <c r="F14" i="13"/>
  <c r="E14" i="13"/>
  <c r="D14" i="13"/>
  <c r="G13" i="13"/>
  <c r="F13" i="13"/>
  <c r="E13" i="13"/>
  <c r="D13" i="13"/>
  <c r="D21" i="13" s="1"/>
  <c r="G12" i="13"/>
  <c r="F12" i="13"/>
  <c r="E12" i="13"/>
  <c r="D12" i="13"/>
  <c r="D20" i="13" s="1"/>
  <c r="D23" i="12"/>
  <c r="D20" i="12"/>
  <c r="D19" i="12"/>
  <c r="G14" i="12"/>
  <c r="F14" i="12"/>
  <c r="E14" i="12"/>
  <c r="D14" i="12"/>
  <c r="G13" i="12"/>
  <c r="F13" i="12"/>
  <c r="E13" i="12"/>
  <c r="D13" i="12"/>
  <c r="D21" i="12" s="1"/>
  <c r="G12" i="12"/>
  <c r="F12" i="12"/>
  <c r="E12" i="12"/>
  <c r="D12" i="12"/>
  <c r="D18" i="12" s="1"/>
  <c r="D22" i="11"/>
  <c r="G14" i="11"/>
  <c r="F14" i="11"/>
  <c r="E14" i="11"/>
  <c r="D14" i="11"/>
  <c r="G13" i="11"/>
  <c r="F13" i="11"/>
  <c r="E13" i="11"/>
  <c r="D13" i="11"/>
  <c r="D21" i="11" s="1"/>
  <c r="G12" i="11"/>
  <c r="F12" i="11"/>
  <c r="E12" i="11"/>
  <c r="D12" i="11"/>
  <c r="D20" i="11" s="1"/>
  <c r="D23" i="10"/>
  <c r="D20" i="10"/>
  <c r="D19" i="10"/>
  <c r="G14" i="10"/>
  <c r="F14" i="10"/>
  <c r="E14" i="10"/>
  <c r="D14" i="10"/>
  <c r="G13" i="10"/>
  <c r="F13" i="10"/>
  <c r="E13" i="10"/>
  <c r="D13" i="10"/>
  <c r="D21" i="10" s="1"/>
  <c r="G12" i="10"/>
  <c r="F12" i="10"/>
  <c r="E12" i="10"/>
  <c r="D12" i="10"/>
  <c r="D18" i="10" s="1"/>
  <c r="G14" i="9"/>
  <c r="F14" i="9"/>
  <c r="E14" i="9"/>
  <c r="D14" i="9"/>
  <c r="G13" i="9"/>
  <c r="F13" i="9"/>
  <c r="E13" i="9"/>
  <c r="D13" i="9"/>
  <c r="D21" i="9" s="1"/>
  <c r="G12" i="9"/>
  <c r="F12" i="9"/>
  <c r="E12" i="9"/>
  <c r="D12" i="9"/>
  <c r="D20" i="9" s="1"/>
  <c r="D22" i="8"/>
  <c r="D20" i="8"/>
  <c r="D19" i="8"/>
  <c r="G14" i="8"/>
  <c r="F14" i="8"/>
  <c r="E14" i="8"/>
  <c r="D14" i="8"/>
  <c r="D23" i="8" s="1"/>
  <c r="G13" i="8"/>
  <c r="F13" i="8"/>
  <c r="E13" i="8"/>
  <c r="D13" i="8"/>
  <c r="D21" i="8" s="1"/>
  <c r="G12" i="8"/>
  <c r="F12" i="8"/>
  <c r="E12" i="8"/>
  <c r="D12" i="8"/>
  <c r="D18" i="8" s="1"/>
  <c r="D22" i="7"/>
  <c r="D21" i="7"/>
  <c r="D20" i="7"/>
  <c r="G14" i="7"/>
  <c r="F14" i="7"/>
  <c r="E14" i="7"/>
  <c r="D14" i="7"/>
  <c r="G13" i="7"/>
  <c r="F13" i="7"/>
  <c r="E13" i="7"/>
  <c r="D13" i="7"/>
  <c r="G12" i="7"/>
  <c r="F12" i="7"/>
  <c r="E12" i="7"/>
  <c r="D12" i="7"/>
  <c r="D18" i="7" s="1"/>
  <c r="D22" i="6"/>
  <c r="D20" i="6"/>
  <c r="G14" i="6"/>
  <c r="F14" i="6"/>
  <c r="E14" i="6"/>
  <c r="D14" i="6"/>
  <c r="D19" i="6" s="1"/>
  <c r="G13" i="6"/>
  <c r="F13" i="6"/>
  <c r="E13" i="6"/>
  <c r="D13" i="6"/>
  <c r="D21" i="6" s="1"/>
  <c r="G12" i="6"/>
  <c r="F12" i="6"/>
  <c r="E12" i="6"/>
  <c r="D12" i="6"/>
  <c r="D18" i="6" s="1"/>
  <c r="D22" i="5"/>
  <c r="D21" i="5"/>
  <c r="G14" i="5"/>
  <c r="F14" i="5"/>
  <c r="E14" i="5"/>
  <c r="D14" i="5"/>
  <c r="G13" i="5"/>
  <c r="F13" i="5"/>
  <c r="E13" i="5"/>
  <c r="D13" i="5"/>
  <c r="G12" i="5"/>
  <c r="F12" i="5"/>
  <c r="E12" i="5"/>
  <c r="D12" i="5"/>
  <c r="D20" i="5" s="1"/>
  <c r="D22" i="4"/>
  <c r="G14" i="4"/>
  <c r="F14" i="4"/>
  <c r="E14" i="4"/>
  <c r="D14" i="4"/>
  <c r="D19" i="4" s="1"/>
  <c r="G13" i="4"/>
  <c r="F13" i="4"/>
  <c r="E13" i="4"/>
  <c r="D13" i="4"/>
  <c r="D21" i="4" s="1"/>
  <c r="G12" i="4"/>
  <c r="F12" i="4"/>
  <c r="E12" i="4"/>
  <c r="D12" i="4"/>
  <c r="D20" i="4" s="1"/>
  <c r="D22" i="3"/>
  <c r="G14" i="3"/>
  <c r="F14" i="3"/>
  <c r="E14" i="3"/>
  <c r="D14" i="3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19" i="2" s="1"/>
  <c r="G13" i="2"/>
  <c r="F13" i="2"/>
  <c r="E13" i="2"/>
  <c r="D13" i="2"/>
  <c r="D21" i="2" s="1"/>
  <c r="G12" i="2"/>
  <c r="F12" i="2"/>
  <c r="E12" i="2"/>
  <c r="D12" i="2"/>
  <c r="D20" i="2" s="1"/>
  <c r="D18" i="2" l="1"/>
  <c r="D23" i="2"/>
  <c r="D23" i="9"/>
  <c r="D19" i="9"/>
  <c r="D18" i="9"/>
  <c r="D23" i="13"/>
  <c r="D19" i="13"/>
  <c r="D18" i="13"/>
  <c r="D23" i="3"/>
  <c r="D19" i="3"/>
  <c r="D18" i="3"/>
  <c r="D18" i="4"/>
  <c r="D23" i="4"/>
  <c r="D23" i="5"/>
  <c r="D19" i="5"/>
  <c r="D18" i="5"/>
  <c r="D23" i="6"/>
  <c r="D22" i="9"/>
  <c r="D23" i="11"/>
  <c r="D19" i="11"/>
  <c r="D18" i="11"/>
  <c r="D22" i="13"/>
  <c r="D23" i="15"/>
  <c r="D19" i="15"/>
  <c r="D18" i="15"/>
  <c r="D22" i="2"/>
  <c r="D23" i="7"/>
  <c r="D19" i="7"/>
  <c r="X8" i="20"/>
  <c r="X26" i="20" s="1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4" i="20"/>
  <c r="D23" i="20"/>
  <c r="D21" i="20"/>
  <c r="D20" i="20"/>
  <c r="D19" i="20"/>
  <c r="D18" i="20"/>
  <c r="D17" i="20"/>
  <c r="D16" i="20"/>
  <c r="D15" i="20"/>
  <c r="D14" i="20"/>
  <c r="D13" i="20"/>
  <c r="D11" i="20"/>
  <c r="D10" i="20"/>
  <c r="D9" i="20"/>
  <c r="D8" i="20"/>
  <c r="D22" i="10"/>
  <c r="D22" i="12"/>
  <c r="D22" i="14"/>
  <c r="D18" i="16"/>
  <c r="D22" i="16"/>
  <c r="E9" i="20" l="1"/>
  <c r="F9" i="20"/>
  <c r="F13" i="20"/>
  <c r="E13" i="20"/>
  <c r="F17" i="20"/>
  <c r="E17" i="20"/>
  <c r="F21" i="20"/>
  <c r="E21" i="20"/>
  <c r="E26" i="20"/>
  <c r="F26" i="20"/>
  <c r="E30" i="20"/>
  <c r="F30" i="20"/>
  <c r="E34" i="20"/>
  <c r="F34" i="20"/>
  <c r="E38" i="20"/>
  <c r="F38" i="20"/>
  <c r="E10" i="20"/>
  <c r="F10" i="20"/>
  <c r="F14" i="20"/>
  <c r="E14" i="20"/>
  <c r="F18" i="20"/>
  <c r="E18" i="20"/>
  <c r="F22" i="20"/>
  <c r="E22" i="20"/>
  <c r="E27" i="20"/>
  <c r="F27" i="20"/>
  <c r="E31" i="20"/>
  <c r="F31" i="20"/>
  <c r="E35" i="20"/>
  <c r="F35" i="20"/>
  <c r="E39" i="20"/>
  <c r="F39" i="20"/>
  <c r="F11" i="20"/>
  <c r="E11" i="20"/>
  <c r="F15" i="20"/>
  <c r="E15" i="20"/>
  <c r="F19" i="20"/>
  <c r="E19" i="20"/>
  <c r="F23" i="20"/>
  <c r="E23" i="20"/>
  <c r="E28" i="20"/>
  <c r="F28" i="20"/>
  <c r="E32" i="20"/>
  <c r="F32" i="20"/>
  <c r="E36" i="20"/>
  <c r="F36" i="20"/>
  <c r="E8" i="20"/>
  <c r="F8" i="20"/>
  <c r="F12" i="20"/>
  <c r="F16" i="20"/>
  <c r="E16" i="20"/>
  <c r="F20" i="20"/>
  <c r="E20" i="20"/>
  <c r="F24" i="20"/>
  <c r="E24" i="20"/>
  <c r="E29" i="20"/>
  <c r="F29" i="20"/>
  <c r="E33" i="20"/>
  <c r="F33" i="20"/>
  <c r="E37" i="20"/>
  <c r="F37" i="20"/>
  <c r="E25" i="20"/>
  <c r="F25" i="20"/>
</calcChain>
</file>

<file path=xl/sharedStrings.xml><?xml version="1.0" encoding="utf-8"?>
<sst xmlns="http://schemas.openxmlformats.org/spreadsheetml/2006/main" count="612" uniqueCount="153">
  <si>
    <t>3er Open Femenino 2021</t>
  </si>
  <si>
    <t>REPORTE DE INSCRIPCION PARA OPEN</t>
  </si>
  <si>
    <t>CARNE</t>
  </si>
  <si>
    <t>NOMBRE</t>
  </si>
  <si>
    <t>CLUB</t>
  </si>
  <si>
    <t>RANKING</t>
  </si>
  <si>
    <t>PUNTOS</t>
  </si>
  <si>
    <t>Lucia Zavaleta Ovares</t>
  </si>
  <si>
    <t>Esparza</t>
  </si>
  <si>
    <t>Paula Melissa Gomez Calderon</t>
  </si>
  <si>
    <t>San Jose</t>
  </si>
  <si>
    <t>Sofia Perez Guardiola</t>
  </si>
  <si>
    <t>Nicole Granados Mora</t>
  </si>
  <si>
    <t>Escazu</t>
  </si>
  <si>
    <t>Maria del Sol Rojas Valverde</t>
  </si>
  <si>
    <t>Perez Zeledon</t>
  </si>
  <si>
    <t>Sharon Díaz Arroyo</t>
  </si>
  <si>
    <t>Stefanny Rojas Solis</t>
  </si>
  <si>
    <t>Brenda Vasquez</t>
  </si>
  <si>
    <t>Alajuela</t>
  </si>
  <si>
    <t>Paola Maroto Calderon</t>
  </si>
  <si>
    <t>Fiorella Vallecillo Aguilar</t>
  </si>
  <si>
    <t>Maria Paula Araya Aguilar</t>
  </si>
  <si>
    <t>Santa Ana</t>
  </si>
  <si>
    <t>Mónica Alfaro Chinchilla</t>
  </si>
  <si>
    <t>Ariana Ulloa Montero</t>
  </si>
  <si>
    <t>Amanda Garro Valverde</t>
  </si>
  <si>
    <t>Victoria Sofia Castro Salas</t>
  </si>
  <si>
    <t>Meredith Solis Ulloa</t>
  </si>
  <si>
    <t>Maria Fernanda Monge Morales</t>
  </si>
  <si>
    <t>Jimena Diaz Arroyo</t>
  </si>
  <si>
    <t>Trixy Caravaca Ramirez</t>
  </si>
  <si>
    <t>Eglyn Arely Lopez Peralta</t>
  </si>
  <si>
    <t>Stacy Vega Torres</t>
  </si>
  <si>
    <t>Valentina Garro Valverde</t>
  </si>
  <si>
    <t>Ximena Miller Mora</t>
  </si>
  <si>
    <t>San José</t>
  </si>
  <si>
    <t>Amanda Jiménez Moraga</t>
  </si>
  <si>
    <t>Susan Benavides Madrigal</t>
  </si>
  <si>
    <t>Aserri</t>
  </si>
  <si>
    <t>NUEVO AFILIADO</t>
  </si>
  <si>
    <t>Camila Tellez Solano</t>
  </si>
  <si>
    <t>Danna Ortega Morales</t>
  </si>
  <si>
    <t>Cartago</t>
  </si>
  <si>
    <t>Dara Salas Jimenez</t>
  </si>
  <si>
    <t>Mariangel Garro Valverde</t>
  </si>
  <si>
    <t>Fiorella Alexandra Gutierrez Gonzalez</t>
  </si>
  <si>
    <t>Melanny Tatiana Mora Herrera</t>
  </si>
  <si>
    <t>Daisy Sofia Alvarez Davila</t>
  </si>
  <si>
    <t>Maria Fernanda Gomez Sanchez</t>
  </si>
  <si>
    <t>Mercedes Valenzuela Brenes</t>
  </si>
  <si>
    <t>Monserrat Montoya Solis</t>
  </si>
  <si>
    <t>Valentina Aragon  Martinez</t>
  </si>
  <si>
    <t>Ana Victoria Montero Nuñez</t>
  </si>
  <si>
    <t>Angie Michelle Perez Villafuerte</t>
  </si>
  <si>
    <t>ASERRI</t>
  </si>
  <si>
    <t>Marianne Chinchilla  Godinez</t>
  </si>
  <si>
    <t>Monica Araya Jimenez</t>
  </si>
  <si>
    <t>UCR</t>
  </si>
  <si>
    <t>Sofia Alejandra Saborio Anchia</t>
  </si>
  <si>
    <t>Emily Maryan Flores Rojas</t>
  </si>
  <si>
    <t>Puntarenas</t>
  </si>
  <si>
    <t>Rachell Velazquez Cardenas</t>
  </si>
  <si>
    <t>Thaylin Garbanzo Ulate</t>
  </si>
  <si>
    <t>María Celeste Chinchilla Camacho</t>
  </si>
  <si>
    <t>Aserrí</t>
  </si>
  <si>
    <t>Lucia Chang Bustamante</t>
  </si>
  <si>
    <t>Mora</t>
  </si>
  <si>
    <t>Fecha:</t>
  </si>
  <si>
    <t>Categoría</t>
  </si>
  <si>
    <t>OPEN</t>
  </si>
  <si>
    <t>Grupo nº</t>
  </si>
  <si>
    <t>1 (A)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</si>
  <si>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</si>
  <si>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</si>
  <si>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</si>
  <si>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</si>
  <si>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</si>
  <si>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</si>
  <si>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</si>
  <si>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</si>
  <si>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</si>
  <si>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</si>
  <si>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</si>
  <si>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</si>
  <si>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</si>
  <si>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</si>
  <si>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</si>
  <si>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</si>
  <si>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</si>
  <si>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</si>
  <si>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</si>
  <si>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</si>
  <si>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</si>
  <si>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</si>
  <si>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</si>
  <si>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</si>
  <si>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</si>
  <si>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</si>
  <si>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</si>
  <si>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>14 (N)</t>
  </si>
  <si>
    <t xml:space="preserve">Fecha: </t>
  </si>
  <si>
    <t>Categoría:</t>
  </si>
  <si>
    <t>15 (O)</t>
  </si>
  <si>
    <t>Nº</t>
  </si>
  <si>
    <t>Pegue el resultado de la rifa abajo</t>
  </si>
  <si>
    <t>Posicion en la llave</t>
  </si>
  <si>
    <t>1A</t>
  </si>
  <si>
    <t>bye</t>
  </si>
  <si>
    <t>2I</t>
  </si>
  <si>
    <t>2M</t>
  </si>
  <si>
    <t>1O</t>
  </si>
  <si>
    <t>2F</t>
  </si>
  <si>
    <t>2K</t>
  </si>
  <si>
    <t>1E</t>
  </si>
  <si>
    <t>1G</t>
  </si>
  <si>
    <t>2L</t>
  </si>
  <si>
    <t>2B</t>
  </si>
  <si>
    <t>1N</t>
  </si>
  <si>
    <t>1J</t>
  </si>
  <si>
    <t>2H</t>
  </si>
  <si>
    <t>2D</t>
  </si>
  <si>
    <t>1C</t>
  </si>
  <si>
    <t>1D</t>
  </si>
  <si>
    <t>2A</t>
  </si>
  <si>
    <t>2C</t>
  </si>
  <si>
    <t>1M</t>
  </si>
  <si>
    <t>1I</t>
  </si>
  <si>
    <t>2G</t>
  </si>
  <si>
    <t>2E</t>
  </si>
  <si>
    <t>1F</t>
  </si>
  <si>
    <t>1H</t>
  </si>
  <si>
    <t>2J</t>
  </si>
  <si>
    <t>2N</t>
  </si>
  <si>
    <t>1L</t>
  </si>
  <si>
    <t>1K</t>
  </si>
  <si>
    <t>2O</t>
  </si>
  <si>
    <t>1B</t>
  </si>
  <si>
    <t>GANADORES DE GRUPO</t>
  </si>
  <si>
    <t>1st G1</t>
  </si>
  <si>
    <t>Gr</t>
  </si>
  <si>
    <t>2nd</t>
  </si>
  <si>
    <t>1st 9-16</t>
  </si>
  <si>
    <t>1st 5-8</t>
  </si>
  <si>
    <t>1st G3-4</t>
  </si>
  <si>
    <t>1P</t>
  </si>
  <si>
    <t>SEGUNDOS DE GRUPO</t>
  </si>
  <si>
    <t>1st G2</t>
  </si>
  <si>
    <t>2P</t>
  </si>
  <si>
    <t xml:space="preserve"> </t>
  </si>
  <si>
    <t>-</t>
  </si>
  <si>
    <t>wo</t>
  </si>
  <si>
    <t>Llave final Open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</si>
</sst>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6">
    <font>
      <sz val="11"/>
      <color rgb="FF000000"/>
      <name val="Arial"/>
    </font>
    <font>
      <sz val="11"/>
      <color theme="1"/>
      <name val="Calibri"/>
    </font>
    <font>
      <b/>
      <sz val="13"/>
      <color theme="1"/>
      <name val="Open Sans"/>
    </font>
    <font>
      <b/>
      <sz val="10"/>
      <color theme="1"/>
      <name val="Arial"/>
    </font>
    <font>
      <b/>
      <sz val="10"/>
      <color theme="1"/>
      <name val="Open Sans"/>
    </font>
    <font>
      <b/>
      <sz val="12"/>
      <color theme="1"/>
      <name val="Open Sans"/>
    </font>
    <font>
      <sz val="12"/>
      <color theme="1"/>
      <name val="Open Sans"/>
    </font>
    <font>
      <b/>
      <sz val="14"/>
      <color theme="1"/>
      <name val="Open Sans"/>
    </font>
    <font>
      <sz val="14"/>
      <color theme="1"/>
      <name val="Open Sans"/>
    </font>
    <font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10"/>
      <color theme="1"/>
      <name val="Open Sans"/>
    </font>
    <font>
      <sz val="8"/>
      <color theme="1"/>
      <name val="Open Sans"/>
    </font>
    <font>
      <sz val="16"/>
      <color theme="1"/>
      <name val="Open Sans"/>
    </font>
    <font>
      <sz val="11"/>
      <color theme="1"/>
      <name val="Calibri"/>
    </font>
    <font>
      <sz val="11"/>
      <color rgb="FF000000"/>
      <name val="Calibri"/>
    </font>
    <font>
      <b/>
      <sz val="20"/>
      <color rgb="FFFFFFFF"/>
      <name val="Arial"/>
    </font>
    <font>
      <sz val="1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8"/>
      <color theme="1"/>
      <name val="Arial Narrow"/>
    </font>
    <font>
      <b/>
      <sz val="9"/>
      <color rgb="FFFFFFFF"/>
      <name val="Arial"/>
    </font>
    <font>
      <b/>
      <sz val="15"/>
      <color theme="1"/>
      <name val="Arial"/>
    </font>
    <font>
      <sz val="9"/>
      <color rgb="FFFFFF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00FF"/>
        <bgColor rgb="FFFF00FF"/>
      </patternFill>
    </fill>
    <fill>
      <patternFill patternType="solid">
        <fgColor rgb="FF000000"/>
        <bgColor rgb="FF000000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14" fillId="0" borderId="1" xfId="0" applyFont="1" applyBorder="1"/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13" fillId="0" borderId="1" xfId="0" applyFont="1" applyBorder="1"/>
    <xf numFmtId="0" fontId="7" fillId="0" borderId="0" xfId="0" applyFont="1"/>
    <xf numFmtId="164" fontId="5" fillId="0" borderId="0" xfId="0" applyNumberFormat="1" applyFont="1"/>
    <xf numFmtId="0" fontId="15" fillId="0" borderId="0" xfId="0" applyFont="1" applyAlignment="1">
      <alignment horizontal="center"/>
    </xf>
    <xf numFmtId="0" fontId="11" fillId="0" borderId="1" xfId="0" applyFont="1" applyBorder="1"/>
    <xf numFmtId="0" fontId="16" fillId="0" borderId="0" xfId="0" applyFont="1"/>
    <xf numFmtId="0" fontId="17" fillId="0" borderId="0" xfId="0" applyFont="1"/>
    <xf numFmtId="0" fontId="11" fillId="0" borderId="0" xfId="0" applyFont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3" fillId="8" borderId="14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25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22" fillId="0" borderId="30" xfId="0" applyFont="1" applyBorder="1" applyAlignment="1">
      <alignment horizontal="left" vertical="center"/>
    </xf>
    <xf numFmtId="0" fontId="11" fillId="2" borderId="31" xfId="0" applyFont="1" applyFill="1" applyBorder="1" applyAlignment="1">
      <alignment vertical="center"/>
    </xf>
    <xf numFmtId="0" fontId="10" fillId="10" borderId="2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vertical="center"/>
    </xf>
    <xf numFmtId="0" fontId="22" fillId="0" borderId="33" xfId="0" applyFont="1" applyBorder="1" applyAlignment="1">
      <alignment horizontal="left" vertical="center"/>
    </xf>
    <xf numFmtId="0" fontId="10" fillId="11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/>
    </xf>
    <xf numFmtId="0" fontId="10" fillId="11" borderId="27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22" fillId="0" borderId="38" xfId="0" applyFont="1" applyBorder="1" applyAlignment="1">
      <alignment horizontal="left" vertical="center"/>
    </xf>
    <xf numFmtId="0" fontId="11" fillId="2" borderId="39" xfId="0" applyFont="1" applyFill="1" applyBorder="1" applyAlignment="1">
      <alignment vertical="center"/>
    </xf>
    <xf numFmtId="0" fontId="23" fillId="9" borderId="25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2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/>
    <xf numFmtId="0" fontId="19" fillId="0" borderId="8" xfId="0" applyFont="1" applyBorder="1" applyAlignment="1"/>
    <xf numFmtId="0" fontId="19" fillId="0" borderId="9" xfId="0" applyFont="1" applyBorder="1" applyAlignment="1"/>
    <xf numFmtId="0" fontId="19" fillId="0" borderId="10" xfId="0" applyFont="1" applyBorder="1" applyAlignment="1"/>
    <xf numFmtId="0" fontId="6" fillId="0" borderId="20" xfId="0" applyFont="1" applyBorder="1" applyAlignment="1"/>
    <xf numFmtId="0" fontId="6" fillId="0" borderId="25" xfId="0" applyFont="1" applyBorder="1" applyAlignment="1"/>
    <xf numFmtId="0" fontId="6" fillId="0" borderId="20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4" xfId="0" applyFont="1" applyBorder="1"/>
    <xf numFmtId="0" fontId="18" fillId="3" borderId="7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45795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436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7220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657225</xdr:colOff>
      <xdr:row>0</xdr:row>
      <xdr:rowOff>66675</xdr:rowOff>
    </xdr:from>
    <xdr:ext cx="626745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7220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40080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362700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436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436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6105525" cy="619125"/>
    <xdr:pic>
      <xdr:nvPicPr>
        <xdr:cNvPr id="2" name="image1.png" descr="Pictur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625" defaultRowHeight="15" customHeight="1"/>
  <cols>
    <col min="1" max="6" width="8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>
      <c r="A4" s="1">
        <v>2672</v>
      </c>
      <c r="B4" s="1" t="s">
        <v>7</v>
      </c>
      <c r="C4" s="1" t="s">
        <v>8</v>
      </c>
      <c r="D4" s="1">
        <v>1</v>
      </c>
      <c r="E4" s="1">
        <v>622</v>
      </c>
    </row>
    <row r="5" spans="1:5">
      <c r="A5" s="1">
        <v>2209</v>
      </c>
      <c r="B5" s="1" t="s">
        <v>9</v>
      </c>
      <c r="C5" s="1" t="s">
        <v>10</v>
      </c>
      <c r="D5" s="1">
        <v>2</v>
      </c>
      <c r="E5" s="1">
        <v>621</v>
      </c>
    </row>
    <row r="6" spans="1:5">
      <c r="A6" s="1">
        <v>2626</v>
      </c>
      <c r="B6" s="1" t="s">
        <v>11</v>
      </c>
      <c r="C6" s="1" t="s">
        <v>8</v>
      </c>
      <c r="D6" s="1">
        <v>3</v>
      </c>
      <c r="E6" s="1">
        <v>573</v>
      </c>
    </row>
    <row r="7" spans="1:5">
      <c r="A7" s="1">
        <v>1279</v>
      </c>
      <c r="B7" s="1" t="s">
        <v>12</v>
      </c>
      <c r="C7" s="1" t="s">
        <v>13</v>
      </c>
      <c r="D7" s="1">
        <v>4</v>
      </c>
      <c r="E7" s="1">
        <v>567</v>
      </c>
    </row>
    <row r="8" spans="1:5">
      <c r="A8" s="1">
        <v>1343</v>
      </c>
      <c r="B8" s="1" t="s">
        <v>14</v>
      </c>
      <c r="C8" s="1" t="s">
        <v>15</v>
      </c>
      <c r="D8" s="1">
        <v>5</v>
      </c>
      <c r="E8" s="1">
        <v>562</v>
      </c>
    </row>
    <row r="9" spans="1:5">
      <c r="A9" s="1">
        <v>2415</v>
      </c>
      <c r="B9" s="1" t="s">
        <v>16</v>
      </c>
      <c r="C9" s="1" t="s">
        <v>8</v>
      </c>
      <c r="D9" s="1">
        <v>6</v>
      </c>
      <c r="E9" s="1">
        <v>561</v>
      </c>
    </row>
    <row r="10" spans="1:5">
      <c r="A10" s="1">
        <v>1448</v>
      </c>
      <c r="B10" s="1" t="s">
        <v>17</v>
      </c>
      <c r="C10" s="1" t="s">
        <v>15</v>
      </c>
      <c r="D10" s="1">
        <v>7</v>
      </c>
      <c r="E10" s="1">
        <v>559</v>
      </c>
    </row>
    <row r="11" spans="1:5">
      <c r="A11" s="1">
        <v>1456</v>
      </c>
      <c r="B11" s="1" t="s">
        <v>18</v>
      </c>
      <c r="C11" s="1" t="s">
        <v>19</v>
      </c>
      <c r="D11" s="1">
        <v>8</v>
      </c>
      <c r="E11" s="1">
        <v>554</v>
      </c>
    </row>
    <row r="12" spans="1:5">
      <c r="A12" s="1">
        <v>1673</v>
      </c>
      <c r="B12" s="1" t="s">
        <v>20</v>
      </c>
      <c r="C12" s="1" t="s">
        <v>13</v>
      </c>
      <c r="D12" s="1">
        <v>9</v>
      </c>
      <c r="E12" s="1">
        <v>554</v>
      </c>
    </row>
    <row r="13" spans="1:5">
      <c r="A13" s="1">
        <v>1449</v>
      </c>
      <c r="B13" s="1" t="s">
        <v>21</v>
      </c>
      <c r="C13" s="1" t="s">
        <v>15</v>
      </c>
      <c r="D13" s="1">
        <v>10</v>
      </c>
      <c r="E13" s="1">
        <v>549</v>
      </c>
    </row>
    <row r="14" spans="1:5">
      <c r="A14" s="1">
        <v>2753</v>
      </c>
      <c r="B14" s="1" t="s">
        <v>22</v>
      </c>
      <c r="C14" s="1" t="s">
        <v>23</v>
      </c>
      <c r="D14" s="1">
        <v>11</v>
      </c>
      <c r="E14" s="1">
        <v>549</v>
      </c>
    </row>
    <row r="15" spans="1:5">
      <c r="A15" s="1">
        <v>1553</v>
      </c>
      <c r="B15" s="1" t="s">
        <v>24</v>
      </c>
      <c r="C15" s="1" t="s">
        <v>13</v>
      </c>
      <c r="D15" s="1">
        <v>12</v>
      </c>
      <c r="E15" s="1">
        <v>544</v>
      </c>
    </row>
    <row r="16" spans="1:5">
      <c r="A16" s="1">
        <v>2091</v>
      </c>
      <c r="B16" s="1" t="s">
        <v>25</v>
      </c>
      <c r="C16" s="1" t="s">
        <v>13</v>
      </c>
      <c r="D16" s="1">
        <v>14</v>
      </c>
      <c r="E16" s="1">
        <v>518</v>
      </c>
    </row>
    <row r="17" spans="1:5">
      <c r="A17" s="1">
        <v>2777</v>
      </c>
      <c r="B17" s="1" t="s">
        <v>26</v>
      </c>
      <c r="C17" s="1" t="s">
        <v>23</v>
      </c>
      <c r="D17" s="1">
        <v>15</v>
      </c>
      <c r="E17" s="1">
        <v>516</v>
      </c>
    </row>
    <row r="18" spans="1:5">
      <c r="A18" s="1">
        <v>2850</v>
      </c>
      <c r="B18" s="1" t="s">
        <v>27</v>
      </c>
      <c r="C18" s="1" t="s">
        <v>19</v>
      </c>
      <c r="D18" s="1">
        <v>16</v>
      </c>
      <c r="E18" s="1">
        <v>516</v>
      </c>
    </row>
    <row r="19" spans="1:5">
      <c r="A19" s="1">
        <v>2671</v>
      </c>
      <c r="B19" s="1" t="s">
        <v>28</v>
      </c>
      <c r="C19" s="1" t="s">
        <v>10</v>
      </c>
      <c r="D19" s="1">
        <v>17</v>
      </c>
      <c r="E19" s="1">
        <v>510</v>
      </c>
    </row>
    <row r="20" spans="1:5">
      <c r="A20" s="1">
        <v>2098</v>
      </c>
      <c r="B20" s="1" t="s">
        <v>29</v>
      </c>
      <c r="C20" s="1" t="s">
        <v>15</v>
      </c>
      <c r="D20" s="1">
        <v>18</v>
      </c>
      <c r="E20" s="1">
        <v>500</v>
      </c>
    </row>
    <row r="21" spans="1:5" ht="15.75" customHeight="1">
      <c r="A21" s="1">
        <v>2815</v>
      </c>
      <c r="B21" s="1" t="s">
        <v>30</v>
      </c>
      <c r="C21" s="1" t="s">
        <v>8</v>
      </c>
      <c r="D21" s="1">
        <v>19</v>
      </c>
      <c r="E21" s="1">
        <v>492</v>
      </c>
    </row>
    <row r="22" spans="1:5" ht="15.75" customHeight="1">
      <c r="A22" s="1">
        <v>2581</v>
      </c>
      <c r="B22" s="1" t="s">
        <v>31</v>
      </c>
      <c r="C22" s="1" t="s">
        <v>8</v>
      </c>
      <c r="D22" s="1">
        <v>20</v>
      </c>
      <c r="E22" s="1">
        <v>490</v>
      </c>
    </row>
    <row r="23" spans="1:5" ht="15.75" customHeight="1">
      <c r="A23" s="1">
        <v>3817</v>
      </c>
      <c r="B23" s="1" t="s">
        <v>32</v>
      </c>
      <c r="C23" s="1" t="s">
        <v>13</v>
      </c>
      <c r="D23" s="1">
        <v>22</v>
      </c>
      <c r="E23" s="1">
        <v>490</v>
      </c>
    </row>
    <row r="24" spans="1:5" ht="15.75" customHeight="1">
      <c r="A24" s="1">
        <v>1415</v>
      </c>
      <c r="B24" s="1" t="s">
        <v>33</v>
      </c>
      <c r="C24" s="1" t="s">
        <v>19</v>
      </c>
      <c r="D24" s="1">
        <v>23</v>
      </c>
      <c r="E24" s="1">
        <v>489</v>
      </c>
    </row>
    <row r="25" spans="1:5" ht="15.75" customHeight="1">
      <c r="A25" s="1">
        <v>3056</v>
      </c>
      <c r="B25" s="1" t="s">
        <v>34</v>
      </c>
      <c r="C25" s="1" t="s">
        <v>23</v>
      </c>
      <c r="D25" s="1">
        <v>25</v>
      </c>
      <c r="E25" s="1">
        <v>481</v>
      </c>
    </row>
    <row r="26" spans="1:5" ht="15.75" customHeight="1">
      <c r="A26" s="1">
        <v>3115</v>
      </c>
      <c r="B26" s="1" t="s">
        <v>35</v>
      </c>
      <c r="C26" s="1" t="s">
        <v>36</v>
      </c>
      <c r="D26" s="1">
        <v>26</v>
      </c>
      <c r="E26" s="1">
        <v>481</v>
      </c>
    </row>
    <row r="27" spans="1:5" ht="15.75" customHeight="1">
      <c r="A27" s="1">
        <v>3717</v>
      </c>
      <c r="B27" s="1" t="s">
        <v>37</v>
      </c>
      <c r="C27" s="1" t="s">
        <v>36</v>
      </c>
      <c r="D27" s="1">
        <v>32</v>
      </c>
      <c r="E27" s="1">
        <v>480</v>
      </c>
    </row>
    <row r="28" spans="1:5" ht="15.75" customHeight="1">
      <c r="A28" s="1">
        <v>3866</v>
      </c>
      <c r="B28" s="1" t="s">
        <v>38</v>
      </c>
      <c r="C28" s="1" t="s">
        <v>39</v>
      </c>
      <c r="D28" s="1" t="s">
        <v>40</v>
      </c>
      <c r="E28" s="1">
        <v>480</v>
      </c>
    </row>
    <row r="29" spans="1:5" ht="15.75" customHeight="1">
      <c r="A29" s="1">
        <v>3867</v>
      </c>
      <c r="B29" s="1" t="s">
        <v>41</v>
      </c>
      <c r="C29" s="1" t="s">
        <v>39</v>
      </c>
      <c r="D29" s="1" t="s">
        <v>40</v>
      </c>
      <c r="E29" s="1">
        <v>480</v>
      </c>
    </row>
    <row r="30" spans="1:5" ht="15.75" customHeight="1">
      <c r="A30" s="1">
        <v>1784</v>
      </c>
      <c r="B30" s="1" t="s">
        <v>42</v>
      </c>
      <c r="C30" s="1" t="s">
        <v>43</v>
      </c>
      <c r="D30" s="1">
        <v>40</v>
      </c>
      <c r="E30" s="1">
        <v>471</v>
      </c>
    </row>
    <row r="31" spans="1:5" ht="15.75" customHeight="1">
      <c r="A31" s="1">
        <v>2092</v>
      </c>
      <c r="B31" s="1" t="s">
        <v>44</v>
      </c>
      <c r="C31" s="1" t="s">
        <v>13</v>
      </c>
      <c r="D31" s="1">
        <v>41</v>
      </c>
      <c r="E31" s="1">
        <v>471</v>
      </c>
    </row>
    <row r="32" spans="1:5" ht="15.75" customHeight="1">
      <c r="A32" s="1">
        <v>2776</v>
      </c>
      <c r="B32" s="1" t="s">
        <v>45</v>
      </c>
      <c r="C32" s="1" t="s">
        <v>23</v>
      </c>
      <c r="D32" s="1">
        <v>42</v>
      </c>
      <c r="E32" s="1">
        <v>471</v>
      </c>
    </row>
    <row r="33" spans="1:5" ht="15.75" customHeight="1">
      <c r="A33" s="1">
        <v>2596</v>
      </c>
      <c r="B33" s="1" t="s">
        <v>46</v>
      </c>
      <c r="C33" s="1" t="s">
        <v>19</v>
      </c>
      <c r="D33" s="1">
        <v>45</v>
      </c>
      <c r="E33" s="1">
        <v>470</v>
      </c>
    </row>
    <row r="34" spans="1:5" ht="15.75" customHeight="1">
      <c r="A34" s="1">
        <v>2640</v>
      </c>
      <c r="B34" s="1" t="s">
        <v>47</v>
      </c>
      <c r="C34" s="1" t="s">
        <v>10</v>
      </c>
      <c r="D34" s="1">
        <v>46</v>
      </c>
      <c r="E34" s="1">
        <v>470</v>
      </c>
    </row>
    <row r="35" spans="1:5" ht="15.75" customHeight="1">
      <c r="A35" s="1">
        <v>3154</v>
      </c>
      <c r="B35" s="1" t="s">
        <v>48</v>
      </c>
      <c r="C35" s="1" t="s">
        <v>19</v>
      </c>
      <c r="D35" s="1">
        <v>47</v>
      </c>
      <c r="E35" s="1">
        <v>470</v>
      </c>
    </row>
    <row r="36" spans="1:5" ht="15.75" customHeight="1">
      <c r="A36" s="1">
        <v>3429</v>
      </c>
      <c r="B36" s="1" t="s">
        <v>49</v>
      </c>
      <c r="C36" s="1" t="s">
        <v>43</v>
      </c>
      <c r="D36" s="1">
        <v>48</v>
      </c>
      <c r="E36" s="1">
        <v>470</v>
      </c>
    </row>
    <row r="37" spans="1:5" ht="15.75" customHeight="1">
      <c r="A37" s="1">
        <v>756</v>
      </c>
      <c r="B37" s="1" t="s">
        <v>50</v>
      </c>
      <c r="C37" s="1" t="s">
        <v>19</v>
      </c>
      <c r="D37" s="1">
        <v>49</v>
      </c>
      <c r="E37" s="1">
        <v>468</v>
      </c>
    </row>
    <row r="38" spans="1:5" ht="15.75" customHeight="1">
      <c r="A38" s="1">
        <v>3808</v>
      </c>
      <c r="B38" s="1" t="s">
        <v>51</v>
      </c>
      <c r="C38" s="1" t="s">
        <v>13</v>
      </c>
      <c r="D38" s="1">
        <v>52</v>
      </c>
      <c r="E38" s="1">
        <v>465</v>
      </c>
    </row>
    <row r="39" spans="1:5" ht="15.75" customHeight="1">
      <c r="A39" s="1">
        <v>2813</v>
      </c>
      <c r="B39" s="1" t="s">
        <v>52</v>
      </c>
      <c r="C39" s="1" t="s">
        <v>23</v>
      </c>
      <c r="D39" s="1">
        <v>496</v>
      </c>
      <c r="E39" s="1">
        <v>460</v>
      </c>
    </row>
    <row r="40" spans="1:5" ht="15.75" customHeight="1">
      <c r="A40" s="1">
        <v>3144</v>
      </c>
      <c r="B40" s="1" t="s">
        <v>53</v>
      </c>
      <c r="C40" s="1" t="s">
        <v>43</v>
      </c>
      <c r="D40" s="1">
        <v>554</v>
      </c>
      <c r="E40" s="1">
        <v>460</v>
      </c>
    </row>
    <row r="41" spans="1:5" ht="15.75" customHeight="1">
      <c r="A41" s="1">
        <v>3163</v>
      </c>
      <c r="B41" s="1" t="s">
        <v>54</v>
      </c>
      <c r="C41" s="1" t="s">
        <v>55</v>
      </c>
      <c r="D41" s="1">
        <v>556</v>
      </c>
      <c r="E41" s="1">
        <v>460</v>
      </c>
    </row>
    <row r="42" spans="1:5" ht="15.75" customHeight="1">
      <c r="A42" s="1">
        <v>3238</v>
      </c>
      <c r="B42" s="1" t="s">
        <v>56</v>
      </c>
      <c r="C42" s="1" t="s">
        <v>39</v>
      </c>
      <c r="D42" s="1">
        <v>587</v>
      </c>
      <c r="E42" s="1">
        <v>460</v>
      </c>
    </row>
    <row r="43" spans="1:5" ht="15.75" customHeight="1">
      <c r="A43" s="1">
        <v>3302</v>
      </c>
      <c r="B43" s="1" t="s">
        <v>57</v>
      </c>
      <c r="C43" s="1" t="s">
        <v>58</v>
      </c>
      <c r="D43" s="1">
        <v>608</v>
      </c>
      <c r="E43" s="1">
        <v>460</v>
      </c>
    </row>
    <row r="44" spans="1:5" ht="15.75" customHeight="1">
      <c r="A44" s="1">
        <v>3324</v>
      </c>
      <c r="B44" s="1" t="s">
        <v>59</v>
      </c>
      <c r="C44" s="1" t="s">
        <v>39</v>
      </c>
      <c r="D44" s="1">
        <v>612</v>
      </c>
      <c r="E44" s="1">
        <v>460</v>
      </c>
    </row>
    <row r="45" spans="1:5" ht="15.75" customHeight="1">
      <c r="A45" s="1">
        <v>3375</v>
      </c>
      <c r="B45" s="1" t="s">
        <v>60</v>
      </c>
      <c r="C45" s="1" t="s">
        <v>61</v>
      </c>
      <c r="D45" s="1">
        <v>622</v>
      </c>
      <c r="E45" s="1">
        <v>460</v>
      </c>
    </row>
    <row r="46" spans="1:5" ht="15.75" customHeight="1">
      <c r="A46" s="1">
        <v>3424</v>
      </c>
      <c r="B46" s="1" t="s">
        <v>62</v>
      </c>
      <c r="C46" s="1" t="s">
        <v>39</v>
      </c>
      <c r="D46" s="1">
        <v>631</v>
      </c>
      <c r="E46" s="1">
        <v>460</v>
      </c>
    </row>
    <row r="47" spans="1:5" ht="15.75" customHeight="1">
      <c r="A47" s="1">
        <v>3426</v>
      </c>
      <c r="B47" s="1" t="s">
        <v>63</v>
      </c>
      <c r="C47" s="1" t="s">
        <v>39</v>
      </c>
      <c r="D47" s="1">
        <v>633</v>
      </c>
      <c r="E47" s="1">
        <v>460</v>
      </c>
    </row>
    <row r="48" spans="1:5" ht="15.75" customHeight="1">
      <c r="A48" s="1">
        <v>3760</v>
      </c>
      <c r="B48" s="1" t="s">
        <v>64</v>
      </c>
      <c r="C48" s="1" t="s">
        <v>65</v>
      </c>
      <c r="D48" s="1">
        <v>696</v>
      </c>
      <c r="E48" s="1">
        <v>460</v>
      </c>
    </row>
    <row r="49" spans="1:5" ht="15.75" customHeight="1">
      <c r="A49" s="1">
        <v>3825</v>
      </c>
      <c r="B49" s="1" t="s">
        <v>66</v>
      </c>
      <c r="C49" s="1" t="s">
        <v>67</v>
      </c>
      <c r="D49" s="1">
        <v>715</v>
      </c>
      <c r="E49" s="1">
        <v>460</v>
      </c>
    </row>
    <row r="50" spans="1:5" ht="15.75" customHeight="1"/>
    <row r="51" spans="1:5" ht="15.75" customHeight="1"/>
    <row r="52" spans="1:5" ht="15.75" customHeight="1"/>
    <row r="53" spans="1:5" ht="15.75" customHeight="1"/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5" workbookViewId="0">
      <selection activeCell="K23" sqref="K23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44428.734023912039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95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1673</v>
      </c>
      <c r="D12" s="12" t="str">
        <f>IF(ISBLANK(C12),"",VLOOKUP(C12,Inscripcion!$A$1:$E$200,2,FALSE))</f>
        <v>Paola Maroto Calderon</v>
      </c>
      <c r="E12" s="13" t="str">
        <f>IF(ISBLANK(C12),"",VLOOKUP(C12,Inscripcion!$A$1:$E$200,3,FALSE))</f>
        <v>Escazu</v>
      </c>
      <c r="F12" s="13">
        <f>IF(ISBLANK(C12),"",VLOOKUP(C12,Inscripcion!$A$1:$E$200,4,FALSE))</f>
        <v>9</v>
      </c>
      <c r="G12" s="13">
        <f>IF(ISBLANK(C12),"",VLOOKUP(C12,Inscripcion!$A$1:$E$200,5,FALSE))</f>
        <v>554</v>
      </c>
    </row>
    <row r="13" spans="2:10" ht="21" customHeight="1">
      <c r="B13" s="10">
        <v>2</v>
      </c>
      <c r="C13" s="11">
        <v>3056</v>
      </c>
      <c r="D13" s="12" t="str">
        <f>IF(ISBLANK(C13),"",VLOOKUP(C13,Inscripcion!$A$1:$E$200,2,FALSE))</f>
        <v>Valentina Garro Valverde</v>
      </c>
      <c r="E13" s="13" t="str">
        <f>IF(ISBLANK(C13),"",VLOOKUP(C13,Inscripcion!$A$1:$E$200,3,FALSE))</f>
        <v>Santa Ana</v>
      </c>
      <c r="F13" s="13">
        <f>IF(ISBLANK(C13),"",VLOOKUP(C13,Inscripcion!$A$1:$E$200,4,FALSE))</f>
        <v>25</v>
      </c>
      <c r="G13" s="13">
        <f>IF(ISBLANK(C13),"",VLOOKUP(C13,Inscripcion!$A$1:$E$200,5,FALSE))</f>
        <v>481</v>
      </c>
    </row>
    <row r="14" spans="2:10" ht="21" customHeight="1">
      <c r="B14" s="10">
        <v>3</v>
      </c>
      <c r="C14" s="11">
        <v>3238</v>
      </c>
      <c r="D14" s="12" t="str">
        <f>IF(ISBLANK(C14),"",VLOOKUP(C14,Inscripcion!$A$1:$E$200,2,FALSE))</f>
        <v>Marianne Chinchilla  Godinez</v>
      </c>
      <c r="E14" s="13" t="str">
        <f>IF(ISBLANK(C14),"",VLOOKUP(C14,Inscripcion!$A$1:$E$200,3,FALSE))</f>
        <v>Aserri</v>
      </c>
      <c r="F14" s="13">
        <f>IF(ISBLANK(C14),"",VLOOKUP(C14,Inscripcion!$A$1:$E$200,4,FALSE))</f>
        <v>587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Paola Maroto Calderon</v>
      </c>
      <c r="E18" s="21" t="s">
        <v>151</v>
      </c>
      <c r="F18" s="21" t="s">
        <v>151</v>
      </c>
      <c r="G18" s="21" t="s">
        <v>151</v>
      </c>
      <c r="H18" s="102">
        <v>3</v>
      </c>
      <c r="I18" s="17"/>
    </row>
    <row r="19" spans="2:10" ht="21" customHeight="1">
      <c r="B19" s="22"/>
      <c r="C19" s="19">
        <v>3</v>
      </c>
      <c r="D19" s="20" t="str">
        <f>D14</f>
        <v>Marianne Chinchilla  Godinez</v>
      </c>
      <c r="E19" s="21">
        <v>11</v>
      </c>
      <c r="F19" s="21">
        <v>11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Paola Maroto Calderon</v>
      </c>
      <c r="E20" s="21" t="s">
        <v>151</v>
      </c>
      <c r="F20" s="21" t="s">
        <v>151</v>
      </c>
      <c r="G20" s="21" t="s">
        <v>151</v>
      </c>
      <c r="H20" s="102">
        <v>2</v>
      </c>
      <c r="I20" s="17"/>
    </row>
    <row r="21" spans="2:10" ht="21" customHeight="1">
      <c r="B21" s="22"/>
      <c r="C21" s="21">
        <v>2</v>
      </c>
      <c r="D21" s="20" t="str">
        <f t="shared" si="0"/>
        <v>Valentina Garro Valverde</v>
      </c>
      <c r="E21" s="21">
        <v>11</v>
      </c>
      <c r="F21" s="21">
        <v>11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Valentina Garro Valverde</v>
      </c>
      <c r="E22" s="21">
        <v>11</v>
      </c>
      <c r="F22" s="21">
        <v>8</v>
      </c>
      <c r="G22" s="21">
        <v>11</v>
      </c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Marianne Chinchilla  Godinez</v>
      </c>
      <c r="E23" s="21">
        <v>8</v>
      </c>
      <c r="F23" s="21">
        <v>11</v>
      </c>
      <c r="G23" s="21">
        <v>5</v>
      </c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3056</v>
      </c>
      <c r="E27" s="6"/>
      <c r="F27" s="6"/>
    </row>
    <row r="28" spans="2:10" ht="21" customHeight="1">
      <c r="D28" s="23">
        <v>3238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5" workbookViewId="0">
      <selection activeCell="J22" sqref="J22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7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44428.734025185186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96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1449</v>
      </c>
      <c r="D12" s="12" t="str">
        <f>IF(ISBLANK(C12),"",VLOOKUP(C12,Inscripcion!$A$1:$E$200,2,FALSE))</f>
        <v>Fiorella Vallecillo Aguilar</v>
      </c>
      <c r="E12" s="13" t="str">
        <f>IF(ISBLANK(C12),"",VLOOKUP(C12,Inscripcion!$A$1:$E$200,3,FALSE))</f>
        <v>Perez Zeledon</v>
      </c>
      <c r="F12" s="13">
        <f>IF(ISBLANK(C12),"",VLOOKUP(C12,Inscripcion!$A$1:$E$200,4,FALSE))</f>
        <v>10</v>
      </c>
      <c r="G12" s="13">
        <f>IF(ISBLANK(C12),"",VLOOKUP(C12,Inscripcion!$A$1:$E$200,5,FALSE))</f>
        <v>549</v>
      </c>
    </row>
    <row r="13" spans="2:10" ht="21" customHeight="1">
      <c r="B13" s="10">
        <v>2</v>
      </c>
      <c r="C13" s="11">
        <v>1415</v>
      </c>
      <c r="D13" s="12" t="str">
        <f>IF(ISBLANK(C13),"",VLOOKUP(C13,Inscripcion!$A$1:$E$200,2,FALSE))</f>
        <v>Stacy Vega Torres</v>
      </c>
      <c r="E13" s="13" t="str">
        <f>IF(ISBLANK(C13),"",VLOOKUP(C13,Inscripcion!$A$1:$E$200,3,FALSE))</f>
        <v>Alajuela</v>
      </c>
      <c r="F13" s="13">
        <f>IF(ISBLANK(C13),"",VLOOKUP(C13,Inscripcion!$A$1:$E$200,4,FALSE))</f>
        <v>23</v>
      </c>
      <c r="G13" s="13">
        <f>IF(ISBLANK(C13),"",VLOOKUP(C13,Inscripcion!$A$1:$E$200,5,FALSE))</f>
        <v>489</v>
      </c>
    </row>
    <row r="14" spans="2:10" ht="21" customHeight="1">
      <c r="B14" s="10">
        <v>3</v>
      </c>
      <c r="C14" s="11">
        <v>3302</v>
      </c>
      <c r="D14" s="12" t="str">
        <f>IF(ISBLANK(C14),"",VLOOKUP(C14,Inscripcion!$A$1:$E$200,2,FALSE))</f>
        <v>Monica Araya Jimenez</v>
      </c>
      <c r="E14" s="13" t="str">
        <f>IF(ISBLANK(C14),"",VLOOKUP(C14,Inscripcion!$A$1:$E$200,3,FALSE))</f>
        <v>UCR</v>
      </c>
      <c r="F14" s="13">
        <f>IF(ISBLANK(C14),"",VLOOKUP(C14,Inscripcion!$A$1:$E$200,4,FALSE))</f>
        <v>608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Fiorella Vallecillo Aguilar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Monica Araya Jimenez</v>
      </c>
      <c r="E19" s="21">
        <v>3</v>
      </c>
      <c r="F19" s="21">
        <v>4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Fiorella Vallecillo Aguilar</v>
      </c>
      <c r="E20" s="21">
        <v>11</v>
      </c>
      <c r="F20" s="21">
        <v>11</v>
      </c>
      <c r="G20" s="21"/>
      <c r="H20" s="104">
        <v>1</v>
      </c>
      <c r="I20" s="17"/>
    </row>
    <row r="21" spans="2:10" ht="21" customHeight="1">
      <c r="B21" s="22"/>
      <c r="C21" s="21">
        <v>2</v>
      </c>
      <c r="D21" s="20" t="str">
        <f t="shared" si="0"/>
        <v>Stacy Vega Torres</v>
      </c>
      <c r="E21" s="21" t="s">
        <v>151</v>
      </c>
      <c r="F21" s="21" t="s">
        <v>151</v>
      </c>
      <c r="G21" s="21" t="s">
        <v>151</v>
      </c>
      <c r="H21" s="105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Stacy Vega Torres</v>
      </c>
      <c r="E22" s="21" t="s">
        <v>151</v>
      </c>
      <c r="F22" s="21" t="s">
        <v>151</v>
      </c>
      <c r="G22" s="21" t="s">
        <v>151</v>
      </c>
      <c r="H22" s="104">
        <v>3</v>
      </c>
      <c r="I22" s="17"/>
    </row>
    <row r="23" spans="2:10" ht="21" customHeight="1">
      <c r="B23" s="22"/>
      <c r="C23" s="21">
        <v>3</v>
      </c>
      <c r="D23" s="20" t="str">
        <f t="shared" si="1"/>
        <v>Monica Araya Jimenez</v>
      </c>
      <c r="E23" s="21">
        <v>11</v>
      </c>
      <c r="F23" s="21">
        <v>11</v>
      </c>
      <c r="G23" s="21"/>
      <c r="H23" s="105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1449</v>
      </c>
      <c r="E27" s="6"/>
      <c r="F27" s="6"/>
    </row>
    <row r="28" spans="2:10" ht="21" customHeight="1">
      <c r="D28" s="23">
        <v>3302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J21" sqref="J21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44428.734026574071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97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2753</v>
      </c>
      <c r="D12" s="12" t="str">
        <f>IF(ISBLANK(C12),"",VLOOKUP(C12,Inscripcion!$A$1:$E$200,2,FALSE))</f>
        <v>Maria Paula Araya Aguilar</v>
      </c>
      <c r="E12" s="13" t="str">
        <f>IF(ISBLANK(C12),"",VLOOKUP(C12,Inscripcion!$A$1:$E$200,3,FALSE))</f>
        <v>Santa Ana</v>
      </c>
      <c r="F12" s="13">
        <f>IF(ISBLANK(C12),"",VLOOKUP(C12,Inscripcion!$A$1:$E$200,4,FALSE))</f>
        <v>11</v>
      </c>
      <c r="G12" s="13">
        <f>IF(ISBLANK(C12),"",VLOOKUP(C12,Inscripcion!$A$1:$E$200,5,FALSE))</f>
        <v>549</v>
      </c>
    </row>
    <row r="13" spans="2:10" ht="21" customHeight="1">
      <c r="B13" s="10">
        <v>2</v>
      </c>
      <c r="C13" s="11">
        <v>3817</v>
      </c>
      <c r="D13" s="12" t="str">
        <f>IF(ISBLANK(C13),"",VLOOKUP(C13,Inscripcion!$A$1:$E$200,2,FALSE))</f>
        <v>Eglyn Arely Lopez Peralta</v>
      </c>
      <c r="E13" s="13" t="str">
        <f>IF(ISBLANK(C13),"",VLOOKUP(C13,Inscripcion!$A$1:$E$200,3,FALSE))</f>
        <v>Escazu</v>
      </c>
      <c r="F13" s="13">
        <f>IF(ISBLANK(C13),"",VLOOKUP(C13,Inscripcion!$A$1:$E$200,4,FALSE))</f>
        <v>22</v>
      </c>
      <c r="G13" s="13">
        <f>IF(ISBLANK(C13),"",VLOOKUP(C13,Inscripcion!$A$1:$E$200,5,FALSE))</f>
        <v>490</v>
      </c>
    </row>
    <row r="14" spans="2:10" ht="21" customHeight="1">
      <c r="B14" s="10">
        <v>3</v>
      </c>
      <c r="C14" s="11">
        <v>3324</v>
      </c>
      <c r="D14" s="12" t="str">
        <f>IF(ISBLANK(C14),"",VLOOKUP(C14,Inscripcion!$A$1:$E$200,2,FALSE))</f>
        <v>Sofia Alejandra Saborio Anchia</v>
      </c>
      <c r="E14" s="13" t="str">
        <f>IF(ISBLANK(C14),"",VLOOKUP(C14,Inscripcion!$A$1:$E$200,3,FALSE))</f>
        <v>Aserri</v>
      </c>
      <c r="F14" s="13">
        <f>IF(ISBLANK(C14),"",VLOOKUP(C14,Inscripcion!$A$1:$E$200,4,FALSE))</f>
        <v>612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Maria Paula Araya Aguilar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Sofia Alejandra Saborio Anchia</v>
      </c>
      <c r="E19" s="21">
        <v>7</v>
      </c>
      <c r="F19" s="21">
        <v>7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Maria Paula Araya Aguilar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Eglyn Arely Lopez Peralta</v>
      </c>
      <c r="E21" s="21" t="s">
        <v>151</v>
      </c>
      <c r="F21" s="21" t="s">
        <v>151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Eglyn Arely Lopez Peralta</v>
      </c>
      <c r="E22" s="21" t="s">
        <v>151</v>
      </c>
      <c r="F22" s="21" t="s">
        <v>151</v>
      </c>
      <c r="G22" s="21"/>
      <c r="H22" s="102">
        <v>3</v>
      </c>
      <c r="I22" s="17"/>
    </row>
    <row r="23" spans="2:10" ht="21" customHeight="1">
      <c r="B23" s="22"/>
      <c r="C23" s="21">
        <v>3</v>
      </c>
      <c r="D23" s="20" t="str">
        <f t="shared" si="1"/>
        <v>Sofia Alejandra Saborio Anchia</v>
      </c>
      <c r="E23" s="21">
        <v>11</v>
      </c>
      <c r="F23" s="21">
        <v>11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2753</v>
      </c>
      <c r="E27" s="6"/>
      <c r="F27" s="6"/>
    </row>
    <row r="28" spans="2:10" ht="21" customHeight="1">
      <c r="D28" s="23">
        <v>3324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I21" sqref="I21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44428.734028078703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98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1553</v>
      </c>
      <c r="D12" s="12" t="str">
        <f>IF(ISBLANK(C12),"",VLOOKUP(C12,Inscripcion!$A$1:$E$200,2,FALSE))</f>
        <v>Mónica Alfaro Chinchilla</v>
      </c>
      <c r="E12" s="13" t="str">
        <f>IF(ISBLANK(C12),"",VLOOKUP(C12,Inscripcion!$A$1:$E$200,3,FALSE))</f>
        <v>Escazu</v>
      </c>
      <c r="F12" s="13">
        <f>IF(ISBLANK(C12),"",VLOOKUP(C12,Inscripcion!$A$1:$E$200,4,FALSE))</f>
        <v>12</v>
      </c>
      <c r="G12" s="13">
        <f>IF(ISBLANK(C12),"",VLOOKUP(C12,Inscripcion!$A$1:$E$200,5,FALSE))</f>
        <v>544</v>
      </c>
    </row>
    <row r="13" spans="2:10" ht="21" customHeight="1">
      <c r="B13" s="10">
        <v>2</v>
      </c>
      <c r="C13" s="11">
        <v>2581</v>
      </c>
      <c r="D13" s="12" t="str">
        <f>IF(ISBLANK(C13),"",VLOOKUP(C13,Inscripcion!$A$1:$E$200,2,FALSE))</f>
        <v>Trixy Caravaca Ramirez</v>
      </c>
      <c r="E13" s="13" t="str">
        <f>IF(ISBLANK(C13),"",VLOOKUP(C13,Inscripcion!$A$1:$E$200,3,FALSE))</f>
        <v>Esparza</v>
      </c>
      <c r="F13" s="13">
        <f>IF(ISBLANK(C13),"",VLOOKUP(C13,Inscripcion!$A$1:$E$200,4,FALSE))</f>
        <v>20</v>
      </c>
      <c r="G13" s="13">
        <f>IF(ISBLANK(C13),"",VLOOKUP(C13,Inscripcion!$A$1:$E$200,5,FALSE))</f>
        <v>490</v>
      </c>
    </row>
    <row r="14" spans="2:10" ht="21" customHeight="1">
      <c r="B14" s="10">
        <v>3</v>
      </c>
      <c r="C14" s="11">
        <v>3375</v>
      </c>
      <c r="D14" s="12" t="str">
        <f>IF(ISBLANK(C14),"",VLOOKUP(C14,Inscripcion!$A$1:$E$200,2,FALSE))</f>
        <v>Emily Maryan Flores Rojas</v>
      </c>
      <c r="E14" s="13" t="str">
        <f>IF(ISBLANK(C14),"",VLOOKUP(C14,Inscripcion!$A$1:$E$200,3,FALSE))</f>
        <v>Puntarenas</v>
      </c>
      <c r="F14" s="13">
        <f>IF(ISBLANK(C14),"",VLOOKUP(C14,Inscripcion!$A$1:$E$200,4,FALSE))</f>
        <v>622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Mónica Alfaro Chinchilla</v>
      </c>
      <c r="E18" s="21" t="s">
        <v>151</v>
      </c>
      <c r="F18" s="21" t="s">
        <v>151</v>
      </c>
      <c r="G18" s="21"/>
      <c r="H18" s="102">
        <v>3</v>
      </c>
      <c r="I18" s="17"/>
    </row>
    <row r="19" spans="2:10" ht="21" customHeight="1">
      <c r="B19" s="22"/>
      <c r="C19" s="19">
        <v>3</v>
      </c>
      <c r="D19" s="20" t="str">
        <f>D14</f>
        <v>Emily Maryan Flores Rojas</v>
      </c>
      <c r="E19" s="21">
        <v>11</v>
      </c>
      <c r="F19" s="21">
        <v>11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Mónica Alfaro Chinchilla</v>
      </c>
      <c r="E20" s="21" t="s">
        <v>151</v>
      </c>
      <c r="F20" s="21" t="s">
        <v>151</v>
      </c>
      <c r="G20" s="21"/>
      <c r="H20" s="102">
        <v>2</v>
      </c>
      <c r="I20" s="17"/>
    </row>
    <row r="21" spans="2:10" ht="21" customHeight="1">
      <c r="B21" s="22"/>
      <c r="C21" s="21">
        <v>2</v>
      </c>
      <c r="D21" s="20" t="str">
        <f t="shared" si="0"/>
        <v>Trixy Caravaca Ramirez</v>
      </c>
      <c r="E21" s="21">
        <v>11</v>
      </c>
      <c r="F21" s="21">
        <v>11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Trixy Caravaca Ramirez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Emily Maryan Flores Rojas</v>
      </c>
      <c r="E23" s="21">
        <v>0</v>
      </c>
      <c r="F23" s="21">
        <v>1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2581</v>
      </c>
      <c r="E27" s="6"/>
      <c r="F27" s="6"/>
    </row>
    <row r="28" spans="2:10" ht="21" customHeight="1">
      <c r="D28" s="23">
        <v>3375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5" workbookViewId="0">
      <selection activeCell="K25" sqref="K25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44428.734029583335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99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2091</v>
      </c>
      <c r="D12" s="12" t="str">
        <f>IF(ISBLANK(C12),"",VLOOKUP(C12,Inscripcion!$A$1:$E$200,2,FALSE))</f>
        <v>Ariana Ulloa Montero</v>
      </c>
      <c r="E12" s="13" t="str">
        <f>IF(ISBLANK(C12),"",VLOOKUP(C12,Inscripcion!$A$1:$E$200,3,FALSE))</f>
        <v>Escazu</v>
      </c>
      <c r="F12" s="13">
        <f>IF(ISBLANK(C12),"",VLOOKUP(C12,Inscripcion!$A$1:$E$200,4,FALSE))</f>
        <v>14</v>
      </c>
      <c r="G12" s="13">
        <f>IF(ISBLANK(C12),"",VLOOKUP(C12,Inscripcion!$A$1:$E$200,5,FALSE))</f>
        <v>518</v>
      </c>
    </row>
    <row r="13" spans="2:10" ht="21" customHeight="1">
      <c r="B13" s="10">
        <v>2</v>
      </c>
      <c r="C13" s="11">
        <v>2815</v>
      </c>
      <c r="D13" s="12" t="str">
        <f>IF(ISBLANK(C13),"",VLOOKUP(C13,Inscripcion!$A$1:$E$200,2,FALSE))</f>
        <v>Jimena Diaz Arroyo</v>
      </c>
      <c r="E13" s="13" t="str">
        <f>IF(ISBLANK(C13),"",VLOOKUP(C13,Inscripcion!$A$1:$E$200,3,FALSE))</f>
        <v>Esparza</v>
      </c>
      <c r="F13" s="13">
        <f>IF(ISBLANK(C13),"",VLOOKUP(C13,Inscripcion!$A$1:$E$200,4,FALSE))</f>
        <v>19</v>
      </c>
      <c r="G13" s="13">
        <f>IF(ISBLANK(C13),"",VLOOKUP(C13,Inscripcion!$A$1:$E$200,5,FALSE))</f>
        <v>492</v>
      </c>
    </row>
    <row r="14" spans="2:10" ht="21" customHeight="1">
      <c r="B14" s="10">
        <v>3</v>
      </c>
      <c r="C14" s="11">
        <v>3424</v>
      </c>
      <c r="D14" s="12" t="str">
        <f>IF(ISBLANK(C14),"",VLOOKUP(C14,Inscripcion!$A$1:$E$200,2,FALSE))</f>
        <v>Rachell Velazquez Cardenas</v>
      </c>
      <c r="E14" s="13" t="str">
        <f>IF(ISBLANK(C14),"",VLOOKUP(C14,Inscripcion!$A$1:$E$200,3,FALSE))</f>
        <v>Aserri</v>
      </c>
      <c r="F14" s="13">
        <f>IF(ISBLANK(C14),"",VLOOKUP(C14,Inscripcion!$A$1:$E$200,4,FALSE))</f>
        <v>631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Ariana Ulloa Montero</v>
      </c>
      <c r="E18" s="21" t="s">
        <v>151</v>
      </c>
      <c r="F18" s="21" t="s">
        <v>151</v>
      </c>
      <c r="G18" s="21"/>
      <c r="H18" s="102">
        <v>3</v>
      </c>
      <c r="I18" s="17"/>
    </row>
    <row r="19" spans="2:10" ht="21" customHeight="1">
      <c r="B19" s="22"/>
      <c r="C19" s="19">
        <v>3</v>
      </c>
      <c r="D19" s="20" t="str">
        <f>D14</f>
        <v>Rachell Velazquez Cardenas</v>
      </c>
      <c r="E19" s="21">
        <v>11</v>
      </c>
      <c r="F19" s="21">
        <v>11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Ariana Ulloa Montero</v>
      </c>
      <c r="E20" s="21" t="s">
        <v>151</v>
      </c>
      <c r="F20" s="21" t="s">
        <v>151</v>
      </c>
      <c r="G20" s="21"/>
      <c r="H20" s="102">
        <v>2</v>
      </c>
      <c r="I20" s="17"/>
    </row>
    <row r="21" spans="2:10" ht="21" customHeight="1">
      <c r="B21" s="22"/>
      <c r="C21" s="21">
        <v>2</v>
      </c>
      <c r="D21" s="20" t="str">
        <f t="shared" si="0"/>
        <v>Jimena Diaz Arroyo</v>
      </c>
      <c r="E21" s="21">
        <v>11</v>
      </c>
      <c r="F21" s="21">
        <v>11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Jimena Diaz Arroyo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Rachell Velazquez Cardenas</v>
      </c>
      <c r="E23" s="21">
        <v>3</v>
      </c>
      <c r="F23" s="21">
        <v>3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2815</v>
      </c>
      <c r="E27" s="6"/>
      <c r="F27" s="6"/>
    </row>
    <row r="28" spans="2:10" ht="21" customHeight="1">
      <c r="D28" s="23">
        <v>3424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I20" sqref="I20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5" customWidth="1"/>
    <col min="5" max="5" width="10.7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44428.73403097222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100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2777</v>
      </c>
      <c r="D12" s="12" t="str">
        <f>IF(ISBLANK(C12),"",VLOOKUP(C12,Inscripcion!$A$1:$E$200,2,FALSE))</f>
        <v>Amanda Garro Valverde</v>
      </c>
      <c r="E12" s="13" t="str">
        <f>IF(ISBLANK(C12),"",VLOOKUP(C12,Inscripcion!$A$1:$E$200,3,FALSE))</f>
        <v>Santa Ana</v>
      </c>
      <c r="F12" s="13">
        <f>IF(ISBLANK(C12),"",VLOOKUP(C12,Inscripcion!$A$1:$E$200,4,FALSE))</f>
        <v>15</v>
      </c>
      <c r="G12" s="13">
        <f>IF(ISBLANK(C12),"",VLOOKUP(C12,Inscripcion!$A$1:$E$200,5,FALSE))</f>
        <v>516</v>
      </c>
    </row>
    <row r="13" spans="2:10" ht="21" customHeight="1">
      <c r="B13" s="10">
        <v>2</v>
      </c>
      <c r="C13" s="11">
        <v>2098</v>
      </c>
      <c r="D13" s="12" t="str">
        <f>IF(ISBLANK(C13),"",VLOOKUP(C13,Inscripcion!$A$1:$E$200,2,FALSE))</f>
        <v>Maria Fernanda Monge Morales</v>
      </c>
      <c r="E13" s="13" t="str">
        <f>IF(ISBLANK(C13),"",VLOOKUP(C13,Inscripcion!$A$1:$E$200,3,FALSE))</f>
        <v>Perez Zeledon</v>
      </c>
      <c r="F13" s="13">
        <f>IF(ISBLANK(C13),"",VLOOKUP(C13,Inscripcion!$A$1:$E$200,4,FALSE))</f>
        <v>18</v>
      </c>
      <c r="G13" s="13">
        <f>IF(ISBLANK(C13),"",VLOOKUP(C13,Inscripcion!$A$1:$E$200,5,FALSE))</f>
        <v>500</v>
      </c>
    </row>
    <row r="14" spans="2:10" ht="21" customHeight="1">
      <c r="B14" s="10">
        <v>3</v>
      </c>
      <c r="C14" s="11">
        <v>3426</v>
      </c>
      <c r="D14" s="12" t="str">
        <f>IF(ISBLANK(C14),"",VLOOKUP(C14,Inscripcion!$A$1:$E$200,2,FALSE))</f>
        <v>Thaylin Garbanzo Ulate</v>
      </c>
      <c r="E14" s="13" t="str">
        <f>IF(ISBLANK(C14),"",VLOOKUP(C14,Inscripcion!$A$1:$E$200,3,FALSE))</f>
        <v>Aserri</v>
      </c>
      <c r="F14" s="13">
        <f>IF(ISBLANK(C14),"",VLOOKUP(C14,Inscripcion!$A$1:$E$200,4,FALSE))</f>
        <v>633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Amanda Garro Valverde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Thaylin Garbanzo Ulate</v>
      </c>
      <c r="E19" s="21">
        <v>7</v>
      </c>
      <c r="F19" s="21">
        <v>3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Amanda Garro Valverde</v>
      </c>
      <c r="E20" s="21">
        <v>11</v>
      </c>
      <c r="F20" s="21">
        <v>12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Maria Fernanda Monge Morales</v>
      </c>
      <c r="E21" s="21">
        <v>7</v>
      </c>
      <c r="F21" s="21">
        <v>10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Maria Fernanda Monge Morales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Thaylin Garbanzo Ulate</v>
      </c>
      <c r="E23" s="21">
        <v>9</v>
      </c>
      <c r="F23" s="21">
        <v>5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2777</v>
      </c>
      <c r="E27" s="6"/>
      <c r="F27" s="6"/>
    </row>
    <row r="28" spans="2:10" ht="21" customHeight="1">
      <c r="D28" s="23">
        <v>2098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7" workbookViewId="0">
      <selection activeCell="J27" sqref="J27"/>
    </sheetView>
  </sheetViews>
  <sheetFormatPr baseColWidth="10" defaultColWidth="12.625" defaultRowHeight="15" customHeight="1"/>
  <cols>
    <col min="1" max="1" width="1.75" customWidth="1"/>
    <col min="2" max="2" width="11.625" customWidth="1"/>
    <col min="3" max="3" width="7.25" customWidth="1"/>
    <col min="4" max="4" width="25.375" customWidth="1"/>
    <col min="5" max="5" width="10.25" customWidth="1"/>
    <col min="6" max="6" width="9.625" customWidth="1"/>
    <col min="7" max="7" width="10.25" customWidth="1"/>
    <col min="8" max="8" width="8" customWidth="1"/>
    <col min="9" max="9" width="10.625" customWidth="1"/>
    <col min="10" max="10" width="12.75" customWidth="1"/>
  </cols>
  <sheetData>
    <row r="4" spans="2:10" ht="15" customHeight="1">
      <c r="D4" s="2"/>
    </row>
    <row r="5" spans="2:10" ht="25.5" customHeight="1">
      <c r="D5" s="2"/>
    </row>
    <row r="6" spans="2:10" ht="25.5" customHeight="1">
      <c r="D6" s="2"/>
    </row>
    <row r="7" spans="2:10" ht="29.25" customHeight="1">
      <c r="C7" s="106"/>
      <c r="D7" s="107"/>
      <c r="E7" s="107"/>
      <c r="F7" s="107"/>
      <c r="G7" s="24" t="s">
        <v>101</v>
      </c>
      <c r="H7" s="3">
        <v>44428.734032476852</v>
      </c>
      <c r="J7" s="25"/>
    </row>
    <row r="8" spans="2:10" ht="20.25" customHeight="1">
      <c r="D8" s="2"/>
      <c r="G8" s="5"/>
    </row>
    <row r="9" spans="2:10" ht="21" customHeight="1">
      <c r="B9" s="5" t="s">
        <v>102</v>
      </c>
      <c r="C9" s="5"/>
      <c r="D9" s="7" t="s">
        <v>70</v>
      </c>
      <c r="E9" s="5" t="s">
        <v>71</v>
      </c>
      <c r="F9" s="7" t="s">
        <v>103</v>
      </c>
      <c r="G9" s="5" t="s">
        <v>73</v>
      </c>
      <c r="H9" s="7"/>
      <c r="J9" s="8"/>
    </row>
    <row r="10" spans="2:10" ht="30" customHeight="1"/>
    <row r="11" spans="2:10" ht="21" customHeight="1">
      <c r="B11" s="5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26">
        <v>1</v>
      </c>
      <c r="C12" s="11">
        <v>2850</v>
      </c>
      <c r="D12" s="12" t="str">
        <f>IF(ISBLANK(C12),"",VLOOKUP(C12,Inscripcion!$A$1:$E$200,2,FALSE))</f>
        <v>Victoria Sofia Castro Salas</v>
      </c>
      <c r="E12" s="13" t="str">
        <f>IF(ISBLANK(C12),"",VLOOKUP(C12,Inscripcion!$A$1:$E$200,3,FALSE))</f>
        <v>Alajuela</v>
      </c>
      <c r="F12" s="13">
        <f>IF(ISBLANK(C12),"",VLOOKUP(C12,Inscripcion!$A$1:$E$200,4,FALSE))</f>
        <v>16</v>
      </c>
      <c r="G12" s="13">
        <f>IF(ISBLANK(C12),"",VLOOKUP(C12,Inscripcion!$A$1:$E$200,5,FALSE))</f>
        <v>516</v>
      </c>
    </row>
    <row r="13" spans="2:10" ht="21" customHeight="1">
      <c r="B13" s="26">
        <v>2</v>
      </c>
      <c r="C13" s="11">
        <v>2671</v>
      </c>
      <c r="D13" s="12" t="str">
        <f>IF(ISBLANK(C13),"",VLOOKUP(C13,Inscripcion!$A$1:$E$200,2,FALSE))</f>
        <v>Meredith Solis Ulloa</v>
      </c>
      <c r="E13" s="13" t="str">
        <f>IF(ISBLANK(C13),"",VLOOKUP(C13,Inscripcion!$A$1:$E$200,3,FALSE))</f>
        <v>San Jose</v>
      </c>
      <c r="F13" s="13">
        <f>IF(ISBLANK(C13),"",VLOOKUP(C13,Inscripcion!$A$1:$E$200,4,FALSE))</f>
        <v>17</v>
      </c>
      <c r="G13" s="13">
        <f>IF(ISBLANK(C13),"",VLOOKUP(C13,Inscripcion!$A$1:$E$200,5,FALSE))</f>
        <v>510</v>
      </c>
    </row>
    <row r="14" spans="2:10" ht="21" customHeight="1">
      <c r="B14" s="26">
        <v>3</v>
      </c>
      <c r="C14" s="11">
        <v>3760</v>
      </c>
      <c r="D14" s="12" t="str">
        <f>IF(ISBLANK(C14),"",VLOOKUP(C14,Inscripcion!$A$1:$E$200,2,FALSE))</f>
        <v>María Celeste Chinchilla Camacho</v>
      </c>
      <c r="E14" s="13" t="str">
        <f>IF(ISBLANK(C14),"",VLOOKUP(C14,Inscripcion!$A$1:$E$200,3,FALSE))</f>
        <v>Aserrí</v>
      </c>
      <c r="F14" s="13">
        <f>IF(ISBLANK(C14),"",VLOOKUP(C14,Inscripcion!$A$1:$E$200,4,FALSE))</f>
        <v>696</v>
      </c>
      <c r="G14" s="13">
        <f>IF(ISBLANK(C14),"",VLOOKUP(C14,Inscripcion!$A$1:$E$200,5,FALSE))</f>
        <v>460</v>
      </c>
    </row>
    <row r="15" spans="2:10" ht="21" customHeight="1">
      <c r="B15" s="26">
        <v>4</v>
      </c>
      <c r="C15" s="11">
        <v>3825</v>
      </c>
      <c r="D15" s="12" t="str">
        <f>IF(ISBLANK(C15),"",VLOOKUP(C15,Inscripcion!$A$1:$E$200,2,FALSE))</f>
        <v>Lucia Chang Bustamante</v>
      </c>
      <c r="E15" s="13" t="str">
        <f>IF(ISBLANK(C15),"",VLOOKUP(C15,Inscripcion!$A$1:$E$200,3,FALSE))</f>
        <v>Mora</v>
      </c>
      <c r="F15" s="13">
        <f>IF(ISBLANK(C15),"",VLOOKUP(C15,Inscripcion!$A$1:$E$200,4,FALSE))</f>
        <v>715</v>
      </c>
      <c r="G15" s="13">
        <f>IF(ISBLANK(C15),"",VLOOKUP(C15,Inscripcion!$A$1:$E$200,5,FALSE))</f>
        <v>460</v>
      </c>
    </row>
    <row r="16" spans="2:10" ht="21" customHeight="1"/>
    <row r="17" spans="2:8" ht="21" customHeight="1">
      <c r="B17" s="15" t="s">
        <v>81</v>
      </c>
      <c r="C17" s="15" t="s">
        <v>104</v>
      </c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</row>
    <row r="18" spans="2:8" ht="21" customHeight="1">
      <c r="B18" s="18">
        <v>1</v>
      </c>
      <c r="C18" s="19">
        <v>1</v>
      </c>
      <c r="D18" s="27" t="str">
        <f>D12</f>
        <v>Victoria Sofia Castro Salas</v>
      </c>
      <c r="E18" s="21">
        <v>11</v>
      </c>
      <c r="F18" s="21">
        <v>11</v>
      </c>
      <c r="G18" s="21"/>
      <c r="H18" s="102">
        <v>1</v>
      </c>
    </row>
    <row r="19" spans="2:8" ht="21" customHeight="1">
      <c r="B19" s="22"/>
      <c r="C19" s="19">
        <v>3</v>
      </c>
      <c r="D19" s="27" t="str">
        <f t="shared" ref="D19:D20" si="0">D14</f>
        <v>María Celeste Chinchilla Camacho</v>
      </c>
      <c r="E19" s="21">
        <v>2</v>
      </c>
      <c r="F19" s="21">
        <v>1</v>
      </c>
      <c r="G19" s="21"/>
      <c r="H19" s="103"/>
    </row>
    <row r="20" spans="2:8" ht="21" customHeight="1">
      <c r="B20" s="18">
        <v>2</v>
      </c>
      <c r="C20" s="21">
        <v>4</v>
      </c>
      <c r="D20" s="27" t="str">
        <f t="shared" si="0"/>
        <v>Lucia Chang Bustamante</v>
      </c>
      <c r="E20" s="21">
        <v>3</v>
      </c>
      <c r="F20" s="21">
        <v>1</v>
      </c>
      <c r="G20" s="21"/>
      <c r="H20" s="102">
        <v>2</v>
      </c>
    </row>
    <row r="21" spans="2:8" ht="21" customHeight="1">
      <c r="B21" s="22"/>
      <c r="C21" s="21">
        <v>2</v>
      </c>
      <c r="D21" s="27" t="str">
        <f>D13</f>
        <v>Meredith Solis Ulloa</v>
      </c>
      <c r="E21" s="21">
        <v>11</v>
      </c>
      <c r="F21" s="21">
        <v>11</v>
      </c>
      <c r="G21" s="21"/>
      <c r="H21" s="103"/>
    </row>
    <row r="22" spans="2:8" ht="21" customHeight="1">
      <c r="B22" s="18">
        <v>3</v>
      </c>
      <c r="C22" s="21">
        <v>1</v>
      </c>
      <c r="D22" s="27" t="str">
        <f t="shared" ref="D22:D23" si="1">D12</f>
        <v>Victoria Sofia Castro Salas</v>
      </c>
      <c r="E22" s="21">
        <v>9</v>
      </c>
      <c r="F22" s="21">
        <v>8</v>
      </c>
      <c r="G22" s="21"/>
      <c r="H22" s="102">
        <v>2</v>
      </c>
    </row>
    <row r="23" spans="2:8" ht="21" customHeight="1">
      <c r="B23" s="22"/>
      <c r="C23" s="21">
        <v>2</v>
      </c>
      <c r="D23" s="27" t="str">
        <f t="shared" si="1"/>
        <v>Meredith Solis Ulloa</v>
      </c>
      <c r="E23" s="21">
        <v>11</v>
      </c>
      <c r="F23" s="21">
        <v>11</v>
      </c>
      <c r="G23" s="21"/>
      <c r="H23" s="103"/>
    </row>
    <row r="24" spans="2:8" ht="21" customHeight="1">
      <c r="B24" s="18">
        <v>4</v>
      </c>
      <c r="C24" s="19">
        <v>3</v>
      </c>
      <c r="D24" s="27" t="str">
        <f t="shared" ref="D24:D25" si="2">D19</f>
        <v>María Celeste Chinchilla Camacho</v>
      </c>
      <c r="E24" s="21">
        <v>3</v>
      </c>
      <c r="F24" s="21">
        <v>3</v>
      </c>
      <c r="G24" s="21"/>
      <c r="H24" s="102">
        <v>4</v>
      </c>
    </row>
    <row r="25" spans="2:8" ht="21" customHeight="1">
      <c r="B25" s="22"/>
      <c r="C25" s="19">
        <v>4</v>
      </c>
      <c r="D25" s="27" t="str">
        <f t="shared" si="2"/>
        <v>Lucia Chang Bustamante</v>
      </c>
      <c r="E25" s="21">
        <v>11</v>
      </c>
      <c r="F25" s="21">
        <v>11</v>
      </c>
      <c r="G25" s="21"/>
      <c r="H25" s="103"/>
    </row>
    <row r="26" spans="2:8" ht="21" customHeight="1">
      <c r="B26" s="18">
        <v>5</v>
      </c>
      <c r="C26" s="21">
        <v>1</v>
      </c>
      <c r="D26" s="27" t="str">
        <f>D12</f>
        <v>Victoria Sofia Castro Salas</v>
      </c>
      <c r="E26" s="21">
        <v>11</v>
      </c>
      <c r="F26" s="21">
        <v>11</v>
      </c>
      <c r="G26" s="21"/>
      <c r="H26" s="102">
        <v>1</v>
      </c>
    </row>
    <row r="27" spans="2:8" ht="21" customHeight="1">
      <c r="B27" s="22"/>
      <c r="C27" s="21">
        <v>4</v>
      </c>
      <c r="D27" s="27" t="str">
        <f>D15</f>
        <v>Lucia Chang Bustamante</v>
      </c>
      <c r="E27" s="21">
        <v>2</v>
      </c>
      <c r="F27" s="21">
        <v>3</v>
      </c>
      <c r="G27" s="21"/>
      <c r="H27" s="103"/>
    </row>
    <row r="28" spans="2:8" ht="21" customHeight="1">
      <c r="B28" s="18">
        <v>6</v>
      </c>
      <c r="C28" s="21">
        <v>2</v>
      </c>
      <c r="D28" s="27" t="str">
        <f>D13</f>
        <v>Meredith Solis Ulloa</v>
      </c>
      <c r="E28" s="21">
        <v>11</v>
      </c>
      <c r="F28" s="21">
        <v>11</v>
      </c>
      <c r="G28" s="21"/>
      <c r="H28" s="102">
        <v>2</v>
      </c>
    </row>
    <row r="29" spans="2:8" ht="21" customHeight="1">
      <c r="B29" s="22"/>
      <c r="C29" s="21">
        <v>3</v>
      </c>
      <c r="D29" s="27" t="str">
        <f>D24</f>
        <v>María Celeste Chinchilla Camacho</v>
      </c>
      <c r="E29" s="21">
        <v>3</v>
      </c>
      <c r="F29" s="21">
        <v>1</v>
      </c>
      <c r="G29" s="21"/>
      <c r="H29" s="103"/>
    </row>
    <row r="30" spans="2:8" ht="15.75" customHeight="1"/>
    <row r="31" spans="2:8" ht="15.75" customHeight="1"/>
    <row r="32" spans="2:8" ht="15.75" customHeight="1"/>
    <row r="33" spans="4:4" ht="20.25" customHeight="1">
      <c r="D33" s="21" t="s">
        <v>87</v>
      </c>
    </row>
    <row r="34" spans="4:4" ht="20.25" customHeight="1">
      <c r="D34" s="23">
        <v>2671</v>
      </c>
    </row>
    <row r="35" spans="4:4" ht="20.25" customHeight="1">
      <c r="D35" s="23">
        <v>2850</v>
      </c>
    </row>
    <row r="36" spans="4:4" ht="15.75" customHeight="1"/>
    <row r="37" spans="4:4" ht="15.75" customHeight="1"/>
    <row r="38" spans="4:4" ht="15.75" customHeight="1"/>
    <row r="39" spans="4:4" ht="15.75" customHeight="1"/>
    <row r="40" spans="4:4" ht="15.75" customHeight="1"/>
    <row r="41" spans="4:4" ht="15.75" customHeight="1"/>
    <row r="42" spans="4:4" ht="15.75" customHeight="1"/>
    <row r="43" spans="4:4" ht="15.75" customHeight="1"/>
    <row r="44" spans="4:4" ht="15.75" customHeight="1"/>
    <row r="45" spans="4:4" ht="15.75" customHeight="1"/>
    <row r="46" spans="4:4" ht="15.75" customHeight="1"/>
    <row r="47" spans="4:4" ht="15.75" customHeight="1"/>
    <row r="48" spans="4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7:F7"/>
  </mergeCells>
  <pageMargins left="0.7" right="0.7" top="0.75" bottom="0.75" header="0" footer="0"/>
  <pageSetup scale="6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2.625" defaultRowHeight="15" customHeight="1"/>
  <cols>
    <col min="1" max="1" width="25" customWidth="1"/>
    <col min="2" max="2" width="14.375" customWidth="1"/>
    <col min="3" max="5" width="10" customWidth="1"/>
    <col min="6" max="6" width="8" customWidth="1"/>
  </cols>
  <sheetData>
    <row r="1" spans="1:4" ht="15" customHeight="1">
      <c r="A1" s="28" t="s">
        <v>105</v>
      </c>
      <c r="B1" s="28" t="s">
        <v>106</v>
      </c>
    </row>
    <row r="2" spans="1:4" ht="15" customHeight="1">
      <c r="A2" s="1" t="s">
        <v>107</v>
      </c>
      <c r="B2" s="28">
        <v>1</v>
      </c>
    </row>
    <row r="3" spans="1:4" ht="15" customHeight="1">
      <c r="A3" s="1" t="s">
        <v>108</v>
      </c>
      <c r="B3" s="28">
        <v>2</v>
      </c>
      <c r="D3" s="29"/>
    </row>
    <row r="4" spans="1:4" ht="15" customHeight="1">
      <c r="A4" s="1" t="s">
        <v>109</v>
      </c>
      <c r="B4" s="28">
        <v>3</v>
      </c>
    </row>
    <row r="5" spans="1:4" ht="15" customHeight="1">
      <c r="A5" s="1" t="s">
        <v>110</v>
      </c>
      <c r="B5" s="28">
        <v>4</v>
      </c>
    </row>
    <row r="6" spans="1:4" ht="15" customHeight="1">
      <c r="A6" s="1" t="s">
        <v>111</v>
      </c>
      <c r="B6" s="28">
        <v>5</v>
      </c>
    </row>
    <row r="7" spans="1:4" ht="15" customHeight="1">
      <c r="A7" s="1" t="s">
        <v>112</v>
      </c>
      <c r="B7" s="28">
        <v>6</v>
      </c>
    </row>
    <row r="8" spans="1:4" ht="15" customHeight="1">
      <c r="A8" s="1" t="s">
        <v>113</v>
      </c>
      <c r="B8" s="28">
        <v>7</v>
      </c>
    </row>
    <row r="9" spans="1:4" ht="15" customHeight="1">
      <c r="A9" s="1" t="s">
        <v>114</v>
      </c>
      <c r="B9" s="28">
        <v>8</v>
      </c>
    </row>
    <row r="10" spans="1:4" ht="15" customHeight="1">
      <c r="A10" s="1" t="s">
        <v>115</v>
      </c>
      <c r="B10" s="28">
        <v>9</v>
      </c>
    </row>
    <row r="11" spans="1:4" ht="15" customHeight="1">
      <c r="A11" s="1" t="s">
        <v>116</v>
      </c>
      <c r="B11" s="28">
        <v>10</v>
      </c>
    </row>
    <row r="12" spans="1:4" ht="15" customHeight="1">
      <c r="A12" s="1" t="s">
        <v>117</v>
      </c>
      <c r="B12" s="28">
        <v>11</v>
      </c>
    </row>
    <row r="13" spans="1:4" ht="15" customHeight="1">
      <c r="A13" s="1" t="s">
        <v>118</v>
      </c>
      <c r="B13" s="28">
        <v>12</v>
      </c>
    </row>
    <row r="14" spans="1:4" ht="15" customHeight="1">
      <c r="A14" s="1" t="s">
        <v>119</v>
      </c>
      <c r="B14" s="28">
        <v>13</v>
      </c>
    </row>
    <row r="15" spans="1:4" ht="15" customHeight="1">
      <c r="A15" s="1" t="s">
        <v>120</v>
      </c>
      <c r="B15" s="28">
        <v>14</v>
      </c>
    </row>
    <row r="16" spans="1:4" ht="15" customHeight="1">
      <c r="A16" s="1" t="s">
        <v>121</v>
      </c>
      <c r="B16" s="28">
        <v>15</v>
      </c>
    </row>
    <row r="17" spans="1:2" ht="15" customHeight="1">
      <c r="A17" s="1" t="s">
        <v>122</v>
      </c>
      <c r="B17" s="28">
        <v>16</v>
      </c>
    </row>
    <row r="18" spans="1:2" ht="15" customHeight="1">
      <c r="A18" s="1" t="s">
        <v>123</v>
      </c>
      <c r="B18" s="28">
        <v>17</v>
      </c>
    </row>
    <row r="19" spans="1:2" ht="15" customHeight="1">
      <c r="A19" s="1" t="s">
        <v>124</v>
      </c>
      <c r="B19" s="28">
        <v>18</v>
      </c>
    </row>
    <row r="20" spans="1:2" ht="15" customHeight="1">
      <c r="A20" s="1" t="s">
        <v>125</v>
      </c>
      <c r="B20" s="28">
        <v>19</v>
      </c>
    </row>
    <row r="21" spans="1:2" ht="15" customHeight="1">
      <c r="A21" s="1" t="s">
        <v>126</v>
      </c>
      <c r="B21" s="28">
        <v>20</v>
      </c>
    </row>
    <row r="22" spans="1:2" ht="15" customHeight="1">
      <c r="A22" s="1" t="s">
        <v>127</v>
      </c>
      <c r="B22" s="28">
        <v>21</v>
      </c>
    </row>
    <row r="23" spans="1:2" ht="15" customHeight="1">
      <c r="A23" s="1" t="s">
        <v>128</v>
      </c>
      <c r="B23" s="28">
        <v>22</v>
      </c>
    </row>
    <row r="24" spans="1:2" ht="15" customHeight="1">
      <c r="A24" s="1" t="s">
        <v>129</v>
      </c>
      <c r="B24" s="28">
        <v>23</v>
      </c>
    </row>
    <row r="25" spans="1:2" ht="15" customHeight="1">
      <c r="A25" s="1" t="s">
        <v>130</v>
      </c>
      <c r="B25" s="28">
        <v>24</v>
      </c>
    </row>
    <row r="26" spans="1:2" ht="15" customHeight="1">
      <c r="A26" s="1" t="s">
        <v>131</v>
      </c>
      <c r="B26" s="28">
        <v>25</v>
      </c>
    </row>
    <row r="27" spans="1:2" ht="15" customHeight="1">
      <c r="A27" s="1" t="s">
        <v>132</v>
      </c>
      <c r="B27" s="28">
        <v>26</v>
      </c>
    </row>
    <row r="28" spans="1:2" ht="15" customHeight="1">
      <c r="A28" s="1" t="s">
        <v>133</v>
      </c>
      <c r="B28" s="28">
        <v>27</v>
      </c>
    </row>
    <row r="29" spans="1:2" ht="15" customHeight="1">
      <c r="A29" s="1" t="s">
        <v>134</v>
      </c>
      <c r="B29" s="28">
        <v>28</v>
      </c>
    </row>
    <row r="30" spans="1:2" ht="15" customHeight="1">
      <c r="A30" s="1" t="s">
        <v>135</v>
      </c>
      <c r="B30" s="28">
        <v>29</v>
      </c>
    </row>
    <row r="31" spans="1:2" ht="15" customHeight="1">
      <c r="A31" s="1" t="s">
        <v>136</v>
      </c>
      <c r="B31" s="28">
        <v>30</v>
      </c>
    </row>
    <row r="32" spans="1:2" ht="15" customHeight="1">
      <c r="A32" s="1" t="s">
        <v>108</v>
      </c>
      <c r="B32" s="28">
        <v>31</v>
      </c>
    </row>
    <row r="33" spans="1:2" ht="15" customHeight="1">
      <c r="A33" s="1" t="s">
        <v>137</v>
      </c>
      <c r="B33" s="28">
        <v>32</v>
      </c>
    </row>
    <row r="34" spans="1:2" ht="15" customHeight="1">
      <c r="B34" s="28">
        <v>33</v>
      </c>
    </row>
    <row r="35" spans="1:2" ht="15" customHeight="1">
      <c r="B35" s="28">
        <v>34</v>
      </c>
    </row>
    <row r="36" spans="1:2" ht="15" customHeight="1">
      <c r="B36" s="28">
        <v>35</v>
      </c>
    </row>
    <row r="37" spans="1:2" ht="15" customHeight="1">
      <c r="B37" s="28">
        <v>36</v>
      </c>
    </row>
    <row r="38" spans="1:2" ht="15" customHeight="1">
      <c r="B38" s="28">
        <v>37</v>
      </c>
    </row>
    <row r="39" spans="1:2" ht="15" customHeight="1">
      <c r="B39" s="28">
        <v>38</v>
      </c>
    </row>
    <row r="40" spans="1:2" ht="15" customHeight="1">
      <c r="B40" s="28">
        <v>39</v>
      </c>
    </row>
    <row r="41" spans="1:2" ht="15" customHeight="1">
      <c r="B41" s="28">
        <v>40</v>
      </c>
    </row>
    <row r="42" spans="1:2" ht="15" customHeight="1">
      <c r="B42" s="28">
        <v>41</v>
      </c>
    </row>
    <row r="43" spans="1:2" ht="15" customHeight="1">
      <c r="B43" s="28">
        <v>42</v>
      </c>
    </row>
    <row r="44" spans="1:2" ht="15" customHeight="1">
      <c r="B44" s="28">
        <v>43</v>
      </c>
    </row>
    <row r="45" spans="1:2" ht="15" customHeight="1">
      <c r="B45" s="28">
        <v>44</v>
      </c>
    </row>
    <row r="46" spans="1:2" ht="15" customHeight="1">
      <c r="B46" s="28">
        <v>45</v>
      </c>
    </row>
    <row r="47" spans="1:2" ht="15" customHeight="1">
      <c r="B47" s="28">
        <v>46</v>
      </c>
    </row>
    <row r="48" spans="1:2" ht="15" customHeight="1">
      <c r="B48" s="28">
        <v>47</v>
      </c>
    </row>
    <row r="49" spans="2:2" ht="15" customHeight="1">
      <c r="B49" s="28">
        <v>48</v>
      </c>
    </row>
    <row r="50" spans="2:2" ht="15" customHeight="1">
      <c r="B50" s="28">
        <v>49</v>
      </c>
    </row>
    <row r="51" spans="2:2" ht="15" customHeight="1">
      <c r="B51" s="28">
        <v>50</v>
      </c>
    </row>
    <row r="52" spans="2:2" ht="15" customHeight="1">
      <c r="B52" s="28">
        <v>51</v>
      </c>
    </row>
    <row r="53" spans="2:2" ht="15" customHeight="1">
      <c r="B53" s="28">
        <v>52</v>
      </c>
    </row>
    <row r="54" spans="2:2" ht="15" customHeight="1">
      <c r="B54" s="28">
        <v>53</v>
      </c>
    </row>
    <row r="55" spans="2:2" ht="15" customHeight="1">
      <c r="B55" s="28">
        <v>54</v>
      </c>
    </row>
    <row r="56" spans="2:2" ht="15" customHeight="1">
      <c r="B56" s="28">
        <v>55</v>
      </c>
    </row>
    <row r="57" spans="2:2" ht="15" customHeight="1">
      <c r="B57" s="28">
        <v>56</v>
      </c>
    </row>
    <row r="58" spans="2:2" ht="15" customHeight="1">
      <c r="B58" s="28">
        <v>57</v>
      </c>
    </row>
    <row r="59" spans="2:2" ht="15" customHeight="1">
      <c r="B59" s="28">
        <v>58</v>
      </c>
    </row>
    <row r="60" spans="2:2" ht="15" customHeight="1">
      <c r="B60" s="28">
        <v>59</v>
      </c>
    </row>
    <row r="61" spans="2:2" ht="15" customHeight="1">
      <c r="B61" s="28">
        <v>60</v>
      </c>
    </row>
    <row r="62" spans="2:2" ht="15" customHeight="1">
      <c r="B62" s="28">
        <v>61</v>
      </c>
    </row>
    <row r="63" spans="2:2" ht="15" customHeight="1">
      <c r="B63" s="28">
        <v>62</v>
      </c>
    </row>
    <row r="64" spans="2:2" ht="15" customHeight="1">
      <c r="B64" s="28">
        <v>63</v>
      </c>
    </row>
    <row r="65" spans="2:2" ht="15" customHeight="1">
      <c r="B65" s="28">
        <v>64</v>
      </c>
    </row>
    <row r="66" spans="2:2" ht="15.75" customHeight="1"/>
    <row r="67" spans="2:2" ht="15.75" customHeight="1"/>
    <row r="68" spans="2:2" ht="15.75" customHeight="1"/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00"/>
  <sheetViews>
    <sheetView tabSelected="1" topLeftCell="A2" workbookViewId="0">
      <selection activeCell="K14" sqref="K14"/>
    </sheetView>
  </sheetViews>
  <sheetFormatPr baseColWidth="10" defaultColWidth="12.625" defaultRowHeight="15" customHeight="1"/>
  <cols>
    <col min="1" max="1" width="3.625" customWidth="1"/>
    <col min="2" max="2" width="9.375" customWidth="1"/>
    <col min="3" max="3" width="3.625" customWidth="1"/>
    <col min="4" max="4" width="5.875" customWidth="1"/>
    <col min="5" max="5" width="26.75" customWidth="1"/>
    <col min="6" max="6" width="9.375" customWidth="1"/>
    <col min="7" max="12" width="5.875" customWidth="1"/>
    <col min="13" max="15" width="0.625" customWidth="1"/>
    <col min="16" max="16" width="2.125" customWidth="1"/>
    <col min="17" max="17" width="2.625" customWidth="1"/>
    <col min="18" max="18" width="2.25" customWidth="1"/>
    <col min="19" max="19" width="5.875" customWidth="1"/>
    <col min="20" max="20" width="26.75" customWidth="1"/>
    <col min="21" max="21" width="9.375" customWidth="1"/>
    <col min="22" max="24" width="5" customWidth="1"/>
    <col min="25" max="25" width="4.375" customWidth="1"/>
  </cols>
  <sheetData>
    <row r="1" spans="2:25" ht="12" customHeight="1">
      <c r="G1" s="30"/>
      <c r="H1" s="30"/>
      <c r="I1" s="30"/>
      <c r="J1" s="30"/>
      <c r="K1" s="30"/>
      <c r="L1" s="30"/>
      <c r="M1" s="30"/>
      <c r="N1" s="30"/>
      <c r="O1" s="30"/>
      <c r="Y1" s="31"/>
    </row>
    <row r="2" spans="2:25" ht="12" customHeight="1">
      <c r="G2" s="30"/>
      <c r="H2" s="30"/>
      <c r="I2" s="30"/>
      <c r="J2" s="30"/>
      <c r="K2" s="30"/>
      <c r="L2" s="30"/>
      <c r="M2" s="30"/>
      <c r="N2" s="30"/>
      <c r="O2" s="30"/>
    </row>
    <row r="3" spans="2:25" ht="12" customHeight="1">
      <c r="G3" s="30"/>
      <c r="H3" s="30"/>
      <c r="I3" s="30"/>
      <c r="J3" s="30"/>
      <c r="K3" s="30"/>
      <c r="L3" s="30"/>
      <c r="M3" s="30"/>
      <c r="N3" s="30"/>
      <c r="O3" s="30"/>
    </row>
    <row r="4" spans="2:25" ht="12" customHeight="1">
      <c r="G4" s="30"/>
      <c r="H4" s="30"/>
      <c r="I4" s="30"/>
      <c r="J4" s="30"/>
      <c r="K4" s="30"/>
      <c r="L4" s="30"/>
      <c r="M4" s="30"/>
      <c r="N4" s="30"/>
      <c r="O4" s="30"/>
    </row>
    <row r="5" spans="2:25" ht="23.25" customHeight="1">
      <c r="B5" s="111" t="s">
        <v>152</v>
      </c>
      <c r="C5" s="112"/>
      <c r="D5" s="112"/>
      <c r="E5" s="112"/>
      <c r="F5" s="112"/>
      <c r="G5" s="112"/>
      <c r="H5" s="112"/>
      <c r="I5" s="112"/>
      <c r="J5" s="112"/>
      <c r="K5" s="112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9"/>
    </row>
    <row r="6" spans="2:25" ht="23.25" customHeight="1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</row>
    <row r="7" spans="2:25" ht="12" customHeight="1">
      <c r="G7" s="30"/>
      <c r="H7" s="30"/>
      <c r="I7" s="30"/>
      <c r="J7" s="30"/>
      <c r="K7" s="30"/>
      <c r="L7" s="30"/>
      <c r="M7" s="30"/>
      <c r="N7" s="30"/>
      <c r="O7" s="30"/>
      <c r="S7" s="108" t="s">
        <v>138</v>
      </c>
      <c r="T7" s="109"/>
      <c r="U7" s="109"/>
      <c r="V7" s="109"/>
      <c r="W7" s="109"/>
      <c r="X7" s="110"/>
    </row>
    <row r="8" spans="2:25" ht="12" customHeight="1">
      <c r="B8" s="32" t="s">
        <v>139</v>
      </c>
      <c r="C8" s="33">
        <v>1</v>
      </c>
      <c r="D8" s="34">
        <f t="shared" ref="D8:D39" si="0">VLOOKUP(C8,$V$8:$X$200,2,FALSE)</f>
        <v>2672</v>
      </c>
      <c r="E8" s="35" t="str">
        <f>IF(ISBLANK(D8),"",IF(EXACT(D8,"-"),"BYE",VLOOKUP(D8,Inscripcion!$A$1:$E$200,2,FALSE)))</f>
        <v>Lucia Zavaleta Ovares</v>
      </c>
      <c r="F8" s="36" t="str">
        <f>IF(EXACT(D8,"-"),"",VLOOKUP(D8,Inscripcion!$A$1:$E$200,3,FALSE))</f>
        <v>Esparza</v>
      </c>
      <c r="G8" s="37">
        <v>2672</v>
      </c>
      <c r="H8" s="37"/>
      <c r="I8" s="37"/>
      <c r="J8" s="37"/>
      <c r="K8" s="37"/>
      <c r="L8" s="37"/>
      <c r="M8" s="30"/>
      <c r="P8" s="38" t="s">
        <v>140</v>
      </c>
      <c r="Q8" s="39">
        <v>1</v>
      </c>
      <c r="R8" s="40" t="s">
        <v>107</v>
      </c>
      <c r="S8" s="41">
        <v>2672</v>
      </c>
      <c r="T8" s="42" t="str">
        <f>IF(ISBLANK(S8),"",VLOOKUP(S8,Inscripcion!$A$1:$E$200,2,FALSE))</f>
        <v>Lucia Zavaleta Ovares</v>
      </c>
      <c r="U8" s="36" t="str">
        <f>IF(ISBLANK(S8),"",VLOOKUP(S8,Inscripcion!$A$1:$E$200,3,FALSE))</f>
        <v>Esparza</v>
      </c>
      <c r="V8" s="43">
        <f>VLOOKUP(R8,Rifa!$A$1:$C$100,2,FALSE)</f>
        <v>1</v>
      </c>
      <c r="W8" s="44">
        <f>IF(ISBLANK(S8), "-", S8)</f>
        <v>2672</v>
      </c>
      <c r="X8" s="45" t="str">
        <f t="shared" ref="X8:X23" si="1">IF(V8=0,0,IF(V8&lt;17,"UP","DO"))</f>
        <v>UP</v>
      </c>
    </row>
    <row r="9" spans="2:25" ht="12" customHeight="1">
      <c r="B9" s="46"/>
      <c r="C9" s="33">
        <v>2</v>
      </c>
      <c r="D9" s="34" t="str">
        <f t="shared" si="0"/>
        <v>-</v>
      </c>
      <c r="E9" s="35" t="str">
        <f>IF(ISBLANK(D9),"",IF(EXACT(D9,"-"),"BYE",VLOOKUP(D9,Inscripcion!$A$1:$E$200,2,FALSE)))</f>
        <v>BYE</v>
      </c>
      <c r="F9" s="36" t="str">
        <f>IF(EXACT(D9,"-"),"",VLOOKUP(D9,Inscripcion!$A$1:$E$200,3,FALSE))</f>
        <v/>
      </c>
      <c r="G9" s="47"/>
      <c r="H9" s="37">
        <v>2672</v>
      </c>
      <c r="I9" s="37"/>
      <c r="J9" s="37"/>
      <c r="K9" s="37"/>
      <c r="L9" s="37"/>
      <c r="M9" s="30"/>
      <c r="P9" s="48" t="s">
        <v>140</v>
      </c>
      <c r="Q9" s="49">
        <v>2</v>
      </c>
      <c r="R9" s="50" t="s">
        <v>137</v>
      </c>
      <c r="S9" s="51">
        <v>2209</v>
      </c>
      <c r="T9" s="42" t="str">
        <f>IF(ISBLANK(S9),"",VLOOKUP(S9,Inscripcion!$A$1:$E$200,2,FALSE))</f>
        <v>Paula Melissa Gomez Calderon</v>
      </c>
      <c r="U9" s="36" t="str">
        <f>IF(ISBLANK(S9),"",VLOOKUP(S9,Inscripcion!$A$1:$E$200,3,FALSE))</f>
        <v>San Jose</v>
      </c>
      <c r="V9" s="43">
        <f>VLOOKUP(R9,Rifa!$A$1:$C$100,2,FALSE)</f>
        <v>32</v>
      </c>
      <c r="W9" s="44">
        <f t="shared" ref="W9:W23" si="2">IF(ISBLANK(S9),"-",S9)</f>
        <v>2209</v>
      </c>
      <c r="X9" s="52" t="str">
        <f t="shared" si="1"/>
        <v>DO</v>
      </c>
    </row>
    <row r="10" spans="2:25" ht="12" customHeight="1">
      <c r="B10" s="53" t="s">
        <v>141</v>
      </c>
      <c r="C10" s="33">
        <v>3</v>
      </c>
      <c r="D10" s="34">
        <f t="shared" si="0"/>
        <v>3302</v>
      </c>
      <c r="E10" s="42" t="str">
        <f>IF(ISBLANK(D10),"",IF(EXACT(D10,"-"),"BYE",VLOOKUP(D10,Inscripcion!$A$1:$E$200,2,FALSE)))</f>
        <v>Monica Araya Jimenez</v>
      </c>
      <c r="F10" s="36" t="str">
        <f>IF(EXACT(D10,"-"),"",VLOOKUP(D10,Inscripcion!$A$1:$E$200,3,FALSE))</f>
        <v>UCR</v>
      </c>
      <c r="G10" s="54">
        <v>3302</v>
      </c>
      <c r="H10" s="55"/>
      <c r="I10" s="37"/>
      <c r="J10" s="37"/>
      <c r="K10" s="37"/>
      <c r="L10" s="37"/>
      <c r="M10" s="30"/>
      <c r="N10" s="30"/>
      <c r="O10" s="30"/>
      <c r="P10" s="56" t="s">
        <v>140</v>
      </c>
      <c r="Q10" s="57">
        <v>3</v>
      </c>
      <c r="R10" s="58" t="s">
        <v>122</v>
      </c>
      <c r="S10" s="51">
        <v>2626</v>
      </c>
      <c r="T10" s="42" t="str">
        <f>IF(ISBLANK(S10),"",VLOOKUP(S10,Inscripcion!$A$1:$E$200,2,FALSE))</f>
        <v>Sofia Perez Guardiola</v>
      </c>
      <c r="U10" s="36" t="str">
        <f>IF(ISBLANK(S10),"",VLOOKUP(S10,Inscripcion!$A$1:$E$200,3,FALSE))</f>
        <v>Esparza</v>
      </c>
      <c r="V10" s="43">
        <v>17</v>
      </c>
      <c r="W10" s="44">
        <f t="shared" si="2"/>
        <v>2626</v>
      </c>
      <c r="X10" s="52" t="str">
        <f t="shared" si="1"/>
        <v>DO</v>
      </c>
      <c r="Y10" s="31"/>
    </row>
    <row r="11" spans="2:25" ht="12" customHeight="1">
      <c r="B11" s="59" t="s">
        <v>142</v>
      </c>
      <c r="C11" s="60">
        <v>4</v>
      </c>
      <c r="D11" s="61">
        <f t="shared" si="0"/>
        <v>3424</v>
      </c>
      <c r="E11" s="62" t="str">
        <f>IF(ISBLANK(D11),"",IF(EXACT(D11,"-"),"BYE",VLOOKUP(D11,Inscripcion!$A$1:$E$200,2,FALSE)))</f>
        <v>Rachell Velazquez Cardenas</v>
      </c>
      <c r="F11" s="63" t="str">
        <f>IF(EXACT(D11,"-"),"",VLOOKUP(D11,Inscripcion!$A$1:$E$200,3,FALSE))</f>
        <v>Aserri</v>
      </c>
      <c r="G11" s="37"/>
      <c r="H11" s="64"/>
      <c r="I11" s="37">
        <v>2672</v>
      </c>
      <c r="J11" s="37"/>
      <c r="K11" s="37"/>
      <c r="L11" s="37"/>
      <c r="M11" s="30"/>
      <c r="N11" s="30"/>
      <c r="O11" s="30"/>
      <c r="P11" s="56" t="s">
        <v>140</v>
      </c>
      <c r="Q11" s="57">
        <v>4</v>
      </c>
      <c r="R11" s="58" t="s">
        <v>123</v>
      </c>
      <c r="S11" s="51">
        <v>1279</v>
      </c>
      <c r="T11" s="42" t="str">
        <f>IF(ISBLANK(S11),"",VLOOKUP(S11,Inscripcion!$A$1:$E$200,2,FALSE))</f>
        <v>Nicole Granados Mora</v>
      </c>
      <c r="U11" s="36" t="str">
        <f>IF(ISBLANK(S11),"",VLOOKUP(S11,Inscripcion!$A$1:$E$200,3,FALSE))</f>
        <v>Escazu</v>
      </c>
      <c r="V11" s="43">
        <v>16</v>
      </c>
      <c r="W11" s="44">
        <f t="shared" si="2"/>
        <v>1279</v>
      </c>
      <c r="X11" s="52" t="str">
        <f t="shared" si="1"/>
        <v>UP</v>
      </c>
      <c r="Y11" s="31"/>
    </row>
    <row r="12" spans="2:25" ht="12" customHeight="1">
      <c r="B12" s="65" t="s">
        <v>142</v>
      </c>
      <c r="C12" s="66">
        <v>5</v>
      </c>
      <c r="D12" s="67">
        <v>2671</v>
      </c>
      <c r="E12" s="62" t="str">
        <f>IF(ISBLANK(D12),"",IF(EXACT(D12,"-"),"BYE",VLOOKUP(D12,Inscripcion!$A$1:$E$200,2,FALSE)))</f>
        <v>Meredith Solis Ulloa</v>
      </c>
      <c r="F12" s="69" t="str">
        <f>IF(EXACT(D12,"-"),"",VLOOKUP(D12,Inscripcion!$A$1:$E$200,3,FALSE))</f>
        <v>San Jose</v>
      </c>
      <c r="G12" s="37">
        <v>2671</v>
      </c>
      <c r="H12" s="64"/>
      <c r="I12" s="55"/>
      <c r="J12" s="37"/>
      <c r="K12" s="37"/>
      <c r="L12" s="37"/>
      <c r="M12" s="30"/>
      <c r="N12" s="30"/>
      <c r="O12" s="30"/>
      <c r="P12" s="70" t="s">
        <v>140</v>
      </c>
      <c r="Q12" s="71">
        <v>5</v>
      </c>
      <c r="R12" s="72" t="s">
        <v>114</v>
      </c>
      <c r="S12" s="51">
        <v>1343</v>
      </c>
      <c r="T12" s="42" t="str">
        <f>IF(ISBLANK(S12),"",VLOOKUP(S12,Inscripcion!$A$1:$E$200,2,FALSE))</f>
        <v>Maria del Sol Rojas Valverde</v>
      </c>
      <c r="U12" s="36" t="str">
        <f>IF(ISBLANK(S12),"",VLOOKUP(S12,Inscripcion!$A$1:$E$200,3,FALSE))</f>
        <v>Perez Zeledon</v>
      </c>
      <c r="V12" s="43">
        <f>VLOOKUP(R12,Rifa!$A$1:$C$100,2,FALSE)</f>
        <v>8</v>
      </c>
      <c r="W12" s="44">
        <f t="shared" si="2"/>
        <v>1343</v>
      </c>
      <c r="X12" s="52" t="str">
        <f t="shared" si="1"/>
        <v>UP</v>
      </c>
      <c r="Y12" s="31"/>
    </row>
    <row r="13" spans="2:25" ht="12" customHeight="1">
      <c r="B13" s="53" t="s">
        <v>141</v>
      </c>
      <c r="C13" s="33">
        <v>6</v>
      </c>
      <c r="D13" s="34">
        <f t="shared" si="0"/>
        <v>2813</v>
      </c>
      <c r="E13" s="35" t="str">
        <f>IF(ISBLANK(D13),"",IF(EXACT(D13,"-"),"BYE",VLOOKUP(D13,Inscripcion!$A$1:$E$200,2,FALSE)))</f>
        <v>Valentina Aragon  Martinez</v>
      </c>
      <c r="F13" s="36" t="str">
        <f>IF(EXACT(D13,"-"),"",VLOOKUP(D13,Inscripcion!$A$1:$E$200,3,FALSE))</f>
        <v>Santa Ana</v>
      </c>
      <c r="G13" s="47"/>
      <c r="H13" s="73">
        <v>2671</v>
      </c>
      <c r="I13" s="64"/>
      <c r="J13" s="37"/>
      <c r="K13" s="37"/>
      <c r="L13" s="37"/>
      <c r="M13" s="30"/>
      <c r="N13" s="30"/>
      <c r="O13" s="30"/>
      <c r="P13" s="70" t="s">
        <v>140</v>
      </c>
      <c r="Q13" s="71">
        <v>6</v>
      </c>
      <c r="R13" s="72" t="s">
        <v>130</v>
      </c>
      <c r="S13" s="51">
        <v>2415</v>
      </c>
      <c r="T13" s="42" t="str">
        <f>IF(ISBLANK(S13),"",VLOOKUP(S13,Inscripcion!$A$1:$E$200,2,FALSE))</f>
        <v>Sharon Díaz Arroyo</v>
      </c>
      <c r="U13" s="36" t="str">
        <f>IF(ISBLANK(S13),"",VLOOKUP(S13,Inscripcion!$A$1:$E$200,3,FALSE))</f>
        <v>Esparza</v>
      </c>
      <c r="V13" s="43">
        <v>25</v>
      </c>
      <c r="W13" s="44">
        <f t="shared" si="2"/>
        <v>2415</v>
      </c>
      <c r="X13" s="52" t="str">
        <f t="shared" si="1"/>
        <v>DO</v>
      </c>
      <c r="Y13" s="31"/>
    </row>
    <row r="14" spans="2:25" ht="12" customHeight="1">
      <c r="B14" s="53" t="s">
        <v>141</v>
      </c>
      <c r="C14" s="33">
        <v>7</v>
      </c>
      <c r="D14" s="34">
        <f t="shared" si="0"/>
        <v>3324</v>
      </c>
      <c r="E14" s="42" t="str">
        <f>IF(ISBLANK(D14),"",IF(EXACT(D14,"-"),"BYE",VLOOKUP(D14,Inscripcion!$A$1:$E$200,2,FALSE)))</f>
        <v>Sofia Alejandra Saborio Anchia</v>
      </c>
      <c r="F14" s="36" t="str">
        <f>IF(EXACT(D14,"-"),"",VLOOKUP(D14,Inscripcion!$A$1:$E$200,3,FALSE))</f>
        <v>Aserri</v>
      </c>
      <c r="G14" s="54">
        <v>1343</v>
      </c>
      <c r="H14" s="37"/>
      <c r="I14" s="64"/>
      <c r="J14" s="37"/>
      <c r="K14" s="37"/>
      <c r="L14" s="37"/>
      <c r="M14" s="30"/>
      <c r="N14" s="30"/>
      <c r="O14" s="30"/>
      <c r="P14" s="70" t="s">
        <v>140</v>
      </c>
      <c r="Q14" s="71">
        <v>7</v>
      </c>
      <c r="R14" s="72" t="s">
        <v>115</v>
      </c>
      <c r="S14" s="51">
        <v>1448</v>
      </c>
      <c r="T14" s="42" t="str">
        <f>IF(ISBLANK(S14),"",VLOOKUP(S14,Inscripcion!$A$1:$E$200,2,FALSE))</f>
        <v>Stefanny Rojas Solis</v>
      </c>
      <c r="U14" s="36" t="str">
        <f>IF(ISBLANK(S14),"",VLOOKUP(S14,Inscripcion!$A$1:$E$200,3,FALSE))</f>
        <v>Perez Zeledon</v>
      </c>
      <c r="V14" s="43">
        <v>24</v>
      </c>
      <c r="W14" s="44">
        <f t="shared" si="2"/>
        <v>1448</v>
      </c>
      <c r="X14" s="52" t="str">
        <f t="shared" si="1"/>
        <v>DO</v>
      </c>
      <c r="Y14" s="31"/>
    </row>
    <row r="15" spans="2:25" ht="12" customHeight="1">
      <c r="B15" s="74" t="s">
        <v>143</v>
      </c>
      <c r="C15" s="60">
        <v>8</v>
      </c>
      <c r="D15" s="61">
        <f t="shared" si="0"/>
        <v>1343</v>
      </c>
      <c r="E15" s="62" t="str">
        <f>IF(ISBLANK(D15),"",IF(EXACT(D15,"-"),"BYE",VLOOKUP(D15,Inscripcion!$A$1:$E$200,2,FALSE)))</f>
        <v>Maria del Sol Rojas Valverde</v>
      </c>
      <c r="F15" s="63" t="str">
        <f>IF(EXACT(D15,"-"),"",VLOOKUP(D15,Inscripcion!$A$1:$E$200,3,FALSE))</f>
        <v>Perez Zeledon</v>
      </c>
      <c r="G15" s="37"/>
      <c r="H15" s="37"/>
      <c r="I15" s="64"/>
      <c r="J15" s="37">
        <v>1279</v>
      </c>
      <c r="K15" s="37"/>
      <c r="L15" s="37"/>
      <c r="M15" s="30"/>
      <c r="N15" s="30"/>
      <c r="O15" s="30"/>
      <c r="P15" s="70" t="s">
        <v>140</v>
      </c>
      <c r="Q15" s="71">
        <v>8</v>
      </c>
      <c r="R15" s="72" t="s">
        <v>131</v>
      </c>
      <c r="S15" s="51">
        <v>1456</v>
      </c>
      <c r="T15" s="42" t="str">
        <f>IF(ISBLANK(S15),"",VLOOKUP(S15,Inscripcion!$A$1:$E$200,2,FALSE))</f>
        <v>Brenda Vasquez</v>
      </c>
      <c r="U15" s="36" t="str">
        <f>IF(ISBLANK(S15),"",VLOOKUP(S15,Inscripcion!$A$1:$E$200,3,FALSE))</f>
        <v>Alajuela</v>
      </c>
      <c r="V15" s="43">
        <v>9</v>
      </c>
      <c r="W15" s="44">
        <f t="shared" si="2"/>
        <v>1456</v>
      </c>
      <c r="X15" s="52" t="str">
        <f t="shared" si="1"/>
        <v>UP</v>
      </c>
      <c r="Y15" s="31"/>
    </row>
    <row r="16" spans="2:25" ht="12" customHeight="1">
      <c r="B16" s="75" t="s">
        <v>143</v>
      </c>
      <c r="C16" s="66">
        <v>9</v>
      </c>
      <c r="D16" s="67">
        <f t="shared" si="0"/>
        <v>1456</v>
      </c>
      <c r="E16" s="68" t="str">
        <f>IF(ISBLANK(D16),"",IF(EXACT(D16,"-"),"BYE",VLOOKUP(D16,Inscripcion!$A$1:$E$200,2,FALSE)))</f>
        <v>Brenda Vasquez</v>
      </c>
      <c r="F16" s="69" t="str">
        <f>IF(EXACT(D16,"-"),"",VLOOKUP(D16,Inscripcion!$A$1:$E$200,3,FALSE))</f>
        <v>Alajuela</v>
      </c>
      <c r="G16" s="37">
        <v>1456</v>
      </c>
      <c r="H16" s="37"/>
      <c r="I16" s="64"/>
      <c r="J16" s="55"/>
      <c r="K16" s="37"/>
      <c r="L16" s="37"/>
      <c r="M16" s="30"/>
      <c r="N16" s="30"/>
      <c r="O16" s="30"/>
      <c r="P16" s="76" t="s">
        <v>140</v>
      </c>
      <c r="Q16" s="77">
        <v>9</v>
      </c>
      <c r="R16" s="78" t="s">
        <v>127</v>
      </c>
      <c r="S16" s="51">
        <v>3056</v>
      </c>
      <c r="T16" s="42" t="str">
        <f>IF(ISBLANK(S16),"",VLOOKUP(S16,Inscripcion!$A$1:$E$200,2,FALSE))</f>
        <v>Valentina Garro Valverde</v>
      </c>
      <c r="U16" s="36" t="str">
        <f>IF(ISBLANK(S16),"",VLOOKUP(S16,Inscripcion!$A$1:$E$200,3,FALSE))</f>
        <v>Santa Ana</v>
      </c>
      <c r="V16" s="43">
        <f>VLOOKUP(R16,Rifa!$A$1:$C$100,2,FALSE)</f>
        <v>21</v>
      </c>
      <c r="W16" s="44">
        <f t="shared" si="2"/>
        <v>3056</v>
      </c>
      <c r="X16" s="52" t="str">
        <f t="shared" si="1"/>
        <v>DO</v>
      </c>
      <c r="Y16" s="31"/>
    </row>
    <row r="17" spans="2:25" ht="12" customHeight="1">
      <c r="B17" s="53" t="s">
        <v>141</v>
      </c>
      <c r="C17" s="33">
        <v>10</v>
      </c>
      <c r="D17" s="34">
        <f t="shared" si="0"/>
        <v>3238</v>
      </c>
      <c r="E17" s="35" t="str">
        <f>IF(ISBLANK(D17),"",IF(EXACT(D17,"-"),"BYE",VLOOKUP(D17,Inscripcion!$A$1:$E$200,2,FALSE)))</f>
        <v>Marianne Chinchilla  Godinez</v>
      </c>
      <c r="F17" s="36" t="str">
        <f>IF(EXACT(D17,"-"),"",VLOOKUP(D17,Inscripcion!$A$1:$E$200,3,FALSE))</f>
        <v>Aserri</v>
      </c>
      <c r="G17" s="47"/>
      <c r="H17" s="37">
        <v>2777</v>
      </c>
      <c r="I17" s="64"/>
      <c r="J17" s="64"/>
      <c r="K17" s="37"/>
      <c r="L17" s="37"/>
      <c r="M17" s="30"/>
      <c r="N17" s="30"/>
      <c r="O17" s="30"/>
      <c r="P17" s="76" t="s">
        <v>140</v>
      </c>
      <c r="Q17" s="77">
        <v>10</v>
      </c>
      <c r="R17" s="78" t="s">
        <v>119</v>
      </c>
      <c r="S17" s="51">
        <v>1449</v>
      </c>
      <c r="T17" s="42" t="str">
        <f>IF(ISBLANK(S17),"",VLOOKUP(S17,Inscripcion!$A$1:$E$200,2,FALSE))</f>
        <v>Fiorella Vallecillo Aguilar</v>
      </c>
      <c r="U17" s="36" t="str">
        <f>IF(ISBLANK(S17),"",VLOOKUP(S17,Inscripcion!$A$1:$E$200,3,FALSE))</f>
        <v>Perez Zeledon</v>
      </c>
      <c r="V17" s="43">
        <v>28</v>
      </c>
      <c r="W17" s="44">
        <f t="shared" si="2"/>
        <v>1449</v>
      </c>
      <c r="X17" s="52" t="str">
        <f t="shared" si="1"/>
        <v>DO</v>
      </c>
      <c r="Y17" s="31"/>
    </row>
    <row r="18" spans="2:25" ht="12" customHeight="1">
      <c r="B18" s="53" t="s">
        <v>141</v>
      </c>
      <c r="C18" s="33">
        <v>11</v>
      </c>
      <c r="D18" s="34">
        <f t="shared" si="0"/>
        <v>3154</v>
      </c>
      <c r="E18" s="42" t="str">
        <f>IF(ISBLANK(D18),"",IF(EXACT(D18,"-"),"BYE",VLOOKUP(D18,Inscripcion!$A$1:$E$200,2,FALSE)))</f>
        <v>Daisy Sofia Alvarez Davila</v>
      </c>
      <c r="F18" s="36" t="str">
        <f>IF(EXACT(D18,"-"),"",VLOOKUP(D18,Inscripcion!$A$1:$E$200,3,FALSE))</f>
        <v>Alajuela</v>
      </c>
      <c r="G18" s="54">
        <v>2777</v>
      </c>
      <c r="H18" s="55"/>
      <c r="I18" s="64"/>
      <c r="J18" s="64"/>
      <c r="K18" s="37"/>
      <c r="L18" s="37"/>
      <c r="M18" s="30"/>
      <c r="N18" s="30"/>
      <c r="O18" s="30"/>
      <c r="P18" s="76" t="s">
        <v>140</v>
      </c>
      <c r="Q18" s="77">
        <v>11</v>
      </c>
      <c r="R18" s="78" t="s">
        <v>135</v>
      </c>
      <c r="S18" s="51">
        <v>2753</v>
      </c>
      <c r="T18" s="42" t="str">
        <f>IF(ISBLANK(S18),"",VLOOKUP(S18,Inscripcion!$A$1:$E$200,2,FALSE))</f>
        <v>Maria Paula Araya Aguilar</v>
      </c>
      <c r="U18" s="36" t="str">
        <f>IF(ISBLANK(S18),"",VLOOKUP(S18,Inscripcion!$A$1:$E$200,3,FALSE))</f>
        <v>Santa Ana</v>
      </c>
      <c r="V18" s="43">
        <f>VLOOKUP(R18,Rifa!$A$1:$C$100,2,FALSE)</f>
        <v>29</v>
      </c>
      <c r="W18" s="44">
        <f t="shared" si="2"/>
        <v>2753</v>
      </c>
      <c r="X18" s="52" t="str">
        <f t="shared" si="1"/>
        <v>DO</v>
      </c>
      <c r="Y18" s="31"/>
    </row>
    <row r="19" spans="2:25" ht="12" customHeight="1">
      <c r="B19" s="59" t="s">
        <v>142</v>
      </c>
      <c r="C19" s="60">
        <v>12</v>
      </c>
      <c r="D19" s="61">
        <f t="shared" si="0"/>
        <v>2777</v>
      </c>
      <c r="E19" s="62" t="str">
        <f>IF(ISBLANK(D19),"",IF(EXACT(D19,"-"),"BYE",VLOOKUP(D19,Inscripcion!$A$1:$E$200,2,FALSE)))</f>
        <v>Amanda Garro Valverde</v>
      </c>
      <c r="F19" s="63" t="str">
        <f>IF(EXACT(D19,"-"),"",VLOOKUP(D19,Inscripcion!$A$1:$E$200,3,FALSE))</f>
        <v>Santa Ana</v>
      </c>
      <c r="G19" s="37"/>
      <c r="H19" s="64"/>
      <c r="I19" s="73">
        <v>1279</v>
      </c>
      <c r="J19" s="64"/>
      <c r="K19" s="37"/>
      <c r="L19" s="37"/>
      <c r="M19" s="30"/>
      <c r="N19" s="30"/>
      <c r="O19" s="30"/>
      <c r="P19" s="76" t="s">
        <v>140</v>
      </c>
      <c r="Q19" s="77">
        <v>12</v>
      </c>
      <c r="R19" s="78" t="s">
        <v>134</v>
      </c>
      <c r="S19" s="51">
        <v>3375</v>
      </c>
      <c r="T19" s="42" t="str">
        <f>IF(ISBLANK(S19),"",VLOOKUP(S19,Inscripcion!$A$1:$E$200,2,FALSE))</f>
        <v>Emily Maryan Flores Rojas</v>
      </c>
      <c r="U19" s="36" t="str">
        <f>IF(ISBLANK(S19),"",VLOOKUP(S19,Inscripcion!$A$1:$E$200,3,FALSE))</f>
        <v>Puntarenas</v>
      </c>
      <c r="V19" s="43">
        <v>13</v>
      </c>
      <c r="W19" s="44">
        <f t="shared" si="2"/>
        <v>3375</v>
      </c>
      <c r="X19" s="52" t="str">
        <f t="shared" si="1"/>
        <v>UP</v>
      </c>
      <c r="Y19" s="31"/>
    </row>
    <row r="20" spans="2:25" ht="12" customHeight="1">
      <c r="B20" s="65" t="s">
        <v>142</v>
      </c>
      <c r="C20" s="66">
        <v>13</v>
      </c>
      <c r="D20" s="67">
        <f t="shared" si="0"/>
        <v>3375</v>
      </c>
      <c r="E20" s="68" t="str">
        <f>IF(ISBLANK(D20),"",IF(EXACT(D20,"-"),"BYE",VLOOKUP(D20,Inscripcion!$A$1:$E$200,2,FALSE)))</f>
        <v>Emily Maryan Flores Rojas</v>
      </c>
      <c r="F20" s="69" t="str">
        <f>IF(EXACT(D20,"-"),"",VLOOKUP(D20,Inscripcion!$A$1:$E$200,3,FALSE))</f>
        <v>Puntarenas</v>
      </c>
      <c r="G20" s="37">
        <v>3717</v>
      </c>
      <c r="H20" s="64"/>
      <c r="I20" s="37"/>
      <c r="J20" s="64"/>
      <c r="K20" s="37"/>
      <c r="L20" s="37"/>
      <c r="M20" s="30"/>
      <c r="N20" s="30"/>
      <c r="O20" s="30"/>
      <c r="P20" s="76" t="s">
        <v>140</v>
      </c>
      <c r="Q20" s="77">
        <v>13</v>
      </c>
      <c r="R20" s="78" t="s">
        <v>126</v>
      </c>
      <c r="S20" s="51">
        <v>2815</v>
      </c>
      <c r="T20" s="42" t="str">
        <f>IF(ISBLANK(S20),"",VLOOKUP(S20,Inscripcion!$A$1:$E$200,2,FALSE))</f>
        <v>Jimena Diaz Arroyo</v>
      </c>
      <c r="U20" s="36" t="str">
        <f>IF(ISBLANK(S20),"",VLOOKUP(S20,Inscripcion!$A$1:$E$200,3,FALSE))</f>
        <v>Esparza</v>
      </c>
      <c r="V20" s="43">
        <f>VLOOKUP(R20,Rifa!$A$1:$C$100,2,FALSE)</f>
        <v>20</v>
      </c>
      <c r="W20" s="44">
        <f t="shared" si="2"/>
        <v>2815</v>
      </c>
      <c r="X20" s="52" t="str">
        <f t="shared" si="1"/>
        <v>DO</v>
      </c>
      <c r="Y20" s="30"/>
    </row>
    <row r="21" spans="2:25" ht="12" customHeight="1">
      <c r="B21" s="53" t="s">
        <v>141</v>
      </c>
      <c r="C21" s="33">
        <v>14</v>
      </c>
      <c r="D21" s="34">
        <f t="shared" si="0"/>
        <v>3717</v>
      </c>
      <c r="E21" s="35" t="str">
        <f>IF(ISBLANK(D21),"",IF(EXACT(D21,"-"),"BYE",VLOOKUP(D21,Inscripcion!$A$1:$E$200,2,FALSE)))</f>
        <v>Amanda Jiménez Moraga</v>
      </c>
      <c r="F21" s="36" t="str">
        <f>IF(EXACT(D21,"-"),"",VLOOKUP(D21,Inscripcion!$A$1:$E$200,3,FALSE))</f>
        <v>San José</v>
      </c>
      <c r="G21" s="47"/>
      <c r="H21" s="73">
        <v>1279</v>
      </c>
      <c r="I21" s="37"/>
      <c r="J21" s="64"/>
      <c r="K21" s="37"/>
      <c r="L21" s="37"/>
      <c r="M21" s="30"/>
      <c r="N21" s="30"/>
      <c r="O21" s="30"/>
      <c r="P21" s="76" t="s">
        <v>140</v>
      </c>
      <c r="Q21" s="77">
        <v>14</v>
      </c>
      <c r="R21" s="78" t="s">
        <v>118</v>
      </c>
      <c r="S21" s="51">
        <v>2777</v>
      </c>
      <c r="T21" s="42" t="str">
        <f>IF(ISBLANK(S21),"",VLOOKUP(S21,Inscripcion!$A$1:$E$200,2,FALSE))</f>
        <v>Amanda Garro Valverde</v>
      </c>
      <c r="U21" s="36" t="str">
        <f>IF(ISBLANK(S21),"",VLOOKUP(S21,Inscripcion!$A$1:$E$200,3,FALSE))</f>
        <v>Santa Ana</v>
      </c>
      <c r="V21" s="43">
        <f>VLOOKUP(R21,Rifa!$A$1:$C$100,2,FALSE)</f>
        <v>12</v>
      </c>
      <c r="W21" s="44">
        <f t="shared" si="2"/>
        <v>2777</v>
      </c>
      <c r="X21" s="52" t="str">
        <f t="shared" si="1"/>
        <v>UP</v>
      </c>
      <c r="Y21" s="30"/>
    </row>
    <row r="22" spans="2:25" ht="12" customHeight="1">
      <c r="B22" s="46"/>
      <c r="C22" s="33">
        <v>15</v>
      </c>
      <c r="D22" s="34">
        <v>3867</v>
      </c>
      <c r="E22" s="42" t="str">
        <f>IF(ISBLANK(D22),"",IF(EXACT(D22,"-"),"BYE",VLOOKUP(D22,Inscripcion!$A$1:$E$200,2,FALSE)))</f>
        <v>Camila Tellez Solano</v>
      </c>
      <c r="F22" s="36" t="str">
        <f>IF(EXACT(D22,"-"),"",VLOOKUP(D22,Inscripcion!$A$1:$E$200,3,FALSE))</f>
        <v>Aserri</v>
      </c>
      <c r="G22" s="54">
        <v>1279</v>
      </c>
      <c r="H22" s="37"/>
      <c r="I22" s="37"/>
      <c r="J22" s="64"/>
      <c r="K22" s="37"/>
      <c r="L22" s="37"/>
      <c r="M22" s="30"/>
      <c r="N22" s="30"/>
      <c r="O22" s="30"/>
      <c r="P22" s="76" t="s">
        <v>140</v>
      </c>
      <c r="Q22" s="77">
        <v>15</v>
      </c>
      <c r="R22" s="78" t="s">
        <v>111</v>
      </c>
      <c r="S22" s="51">
        <v>2671</v>
      </c>
      <c r="T22" s="42" t="str">
        <f>IF(ISBLANK(S22),"",VLOOKUP(S22,Inscripcion!$A$1:$E$200,2,FALSE))</f>
        <v>Meredith Solis Ulloa</v>
      </c>
      <c r="U22" s="36" t="str">
        <f>IF(ISBLANK(S22),"",VLOOKUP(S22,Inscripcion!$A$1:$E$200,3,FALSE))</f>
        <v>San Jose</v>
      </c>
      <c r="V22" s="43">
        <f>VLOOKUP(R22,Rifa!$A$1:$C$100,2,FALSE)</f>
        <v>5</v>
      </c>
      <c r="W22" s="44">
        <f t="shared" si="2"/>
        <v>2671</v>
      </c>
      <c r="X22" s="52" t="str">
        <f t="shared" si="1"/>
        <v>UP</v>
      </c>
      <c r="Y22" s="30"/>
    </row>
    <row r="23" spans="2:25" ht="12" customHeight="1">
      <c r="B23" s="79" t="s">
        <v>144</v>
      </c>
      <c r="C23" s="80">
        <v>16</v>
      </c>
      <c r="D23" s="81">
        <f t="shared" si="0"/>
        <v>1279</v>
      </c>
      <c r="E23" s="82" t="str">
        <f>IF(ISBLANK(D23),"",IF(EXACT(D23,"-"),"BYE",VLOOKUP(D23,Inscripcion!$A$1:$E$200,2,FALSE)))</f>
        <v>Nicole Granados Mora</v>
      </c>
      <c r="F23" s="83" t="str">
        <f>IF(EXACT(D23,"-"),"",VLOOKUP(D23,Inscripcion!$A$1:$E$200,3,FALSE))</f>
        <v>Escazu</v>
      </c>
      <c r="G23" s="37"/>
      <c r="H23" s="37"/>
      <c r="I23" s="37"/>
      <c r="J23" s="37"/>
      <c r="K23" s="84">
        <v>1279</v>
      </c>
      <c r="L23" s="37"/>
      <c r="M23" s="30"/>
      <c r="N23" s="30"/>
      <c r="O23" s="30"/>
      <c r="P23" s="76" t="s">
        <v>140</v>
      </c>
      <c r="Q23" s="77">
        <v>16</v>
      </c>
      <c r="R23" s="78" t="s">
        <v>145</v>
      </c>
      <c r="S23" s="51"/>
      <c r="T23" s="42" t="str">
        <f>IF(ISBLANK(S23),"",VLOOKUP(S23,Inscripcion!$A$1:$E$200,2,FALSE))</f>
        <v/>
      </c>
      <c r="U23" s="36" t="str">
        <f>IF(ISBLANK(S23),"",VLOOKUP(S23,Inscripcion!$A$1:$E$200,3,FALSE))</f>
        <v/>
      </c>
      <c r="V23" s="43" t="e">
        <f>VLOOKUP(R23,Rifa!$A$1:$C$100,2,FALSE)</f>
        <v>#N/A</v>
      </c>
      <c r="W23" s="44" t="str">
        <f t="shared" si="2"/>
        <v>-</v>
      </c>
      <c r="X23" s="52" t="e">
        <f t="shared" si="1"/>
        <v>#N/A</v>
      </c>
      <c r="Y23" s="30"/>
    </row>
    <row r="24" spans="2:25" ht="12" customHeight="1">
      <c r="B24" s="85" t="s">
        <v>144</v>
      </c>
      <c r="C24" s="66">
        <v>17</v>
      </c>
      <c r="D24" s="67">
        <f t="shared" si="0"/>
        <v>2626</v>
      </c>
      <c r="E24" s="68" t="str">
        <f>IF(ISBLANK(D24),"",IF(EXACT(D24,"-"),"BYE",VLOOKUP(D24,Inscripcion!$A$1:$E$200,2,FALSE)))</f>
        <v>Sofia Perez Guardiola</v>
      </c>
      <c r="F24" s="69" t="str">
        <f>IF(EXACT(D24,"-"),"",VLOOKUP(D24,Inscripcion!$A$1:$E$200,3,FALSE))</f>
        <v>Esparza</v>
      </c>
      <c r="G24" s="37">
        <v>2626</v>
      </c>
      <c r="H24" s="37"/>
      <c r="I24" s="37"/>
      <c r="J24" s="37"/>
      <c r="K24" s="86"/>
      <c r="L24" s="37"/>
      <c r="M24" s="30"/>
      <c r="N24" s="30"/>
      <c r="O24" s="30"/>
      <c r="Y24" s="30"/>
    </row>
    <row r="25" spans="2:25" ht="12" customHeight="1">
      <c r="B25" s="46"/>
      <c r="C25" s="33">
        <v>18</v>
      </c>
      <c r="D25" s="34">
        <v>2850</v>
      </c>
      <c r="E25" s="35" t="str">
        <f>IF(ISBLANK(D25),"",IF(EXACT(D25,"-"),"BYE",VLOOKUP(D25,Inscripcion!$A$1:$E$200,2,FALSE)))</f>
        <v>Victoria Sofia Castro Salas</v>
      </c>
      <c r="F25" s="36" t="str">
        <f>IF(EXACT(D25,"-"),"",VLOOKUP(D25,Inscripcion!$A$1:$E$200,3,FALSE))</f>
        <v>Alajuela</v>
      </c>
      <c r="G25" s="47"/>
      <c r="H25" s="37">
        <v>2098</v>
      </c>
      <c r="I25" s="37"/>
      <c r="J25" s="64"/>
      <c r="K25" s="37"/>
      <c r="L25" s="37"/>
      <c r="M25" s="30"/>
      <c r="N25" s="30"/>
      <c r="O25" s="30"/>
      <c r="P25" s="87"/>
      <c r="Q25" s="87"/>
      <c r="R25" s="87"/>
      <c r="S25" s="108" t="s">
        <v>146</v>
      </c>
      <c r="T25" s="109"/>
      <c r="U25" s="109"/>
      <c r="V25" s="109"/>
      <c r="W25" s="109"/>
      <c r="X25" s="110"/>
      <c r="Y25" s="31"/>
    </row>
    <row r="26" spans="2:25" ht="12" customHeight="1">
      <c r="B26" s="53" t="s">
        <v>141</v>
      </c>
      <c r="C26" s="33">
        <v>19</v>
      </c>
      <c r="D26" s="34">
        <f t="shared" si="0"/>
        <v>2098</v>
      </c>
      <c r="E26" s="42" t="str">
        <f>IF(ISBLANK(D26),"",IF(EXACT(D26,"-"),"BYE",VLOOKUP(D26,Inscripcion!$A$1:$E$200,2,FALSE)))</f>
        <v>Maria Fernanda Monge Morales</v>
      </c>
      <c r="F26" s="36" t="str">
        <f>IF(EXACT(D26,"-"),"",VLOOKUP(D26,Inscripcion!$A$1:$E$200,3,FALSE))</f>
        <v>Perez Zeledon</v>
      </c>
      <c r="G26" s="54">
        <v>2098</v>
      </c>
      <c r="H26" s="55"/>
      <c r="I26" s="37"/>
      <c r="J26" s="64"/>
      <c r="K26" s="37"/>
      <c r="L26" s="37"/>
      <c r="M26" s="30"/>
      <c r="N26" s="30"/>
      <c r="O26" s="30"/>
      <c r="P26" s="88" t="s">
        <v>140</v>
      </c>
      <c r="Q26" s="89">
        <v>1</v>
      </c>
      <c r="R26" s="90" t="s">
        <v>124</v>
      </c>
      <c r="S26" s="41">
        <v>2596</v>
      </c>
      <c r="T26" s="42" t="str">
        <f>IF(ISBLANK(S26),"",VLOOKUP(S26,Inscripcion!$A$1:$E$200,2,FALSE))</f>
        <v>Fiorella Alexandra Gutierrez Gonzalez</v>
      </c>
      <c r="U26" s="36" t="str">
        <f>IF(ISBLANK(S26),"",VLOOKUP(S26,Inscripcion!$A$1:$E$200,3,FALSE))</f>
        <v>Alajuela</v>
      </c>
      <c r="V26" s="43">
        <v>26</v>
      </c>
      <c r="W26" s="44">
        <f t="shared" ref="W26:W41" si="3">IF(ISBLANK(S26),"-",S26)</f>
        <v>2596</v>
      </c>
      <c r="X26" s="45" t="str">
        <f t="shared" ref="X26:X41" si="4">IF(X8="","",IF(X8="UP","DO",IF(X8="DO","UP","")))</f>
        <v>DO</v>
      </c>
      <c r="Y26" s="31"/>
    </row>
    <row r="27" spans="2:25" ht="12" customHeight="1">
      <c r="B27" s="59" t="s">
        <v>142</v>
      </c>
      <c r="C27" s="60">
        <v>20</v>
      </c>
      <c r="D27" s="61">
        <f t="shared" si="0"/>
        <v>2815</v>
      </c>
      <c r="E27" s="62" t="str">
        <f>IF(ISBLANK(D27),"",IF(EXACT(D27,"-"),"BYE",VLOOKUP(D27,Inscripcion!$A$1:$E$200,2,FALSE)))</f>
        <v>Jimena Diaz Arroyo</v>
      </c>
      <c r="F27" s="63" t="str">
        <f>IF(EXACT(D27,"-"),"",VLOOKUP(D27,Inscripcion!$A$1:$E$200,3,FALSE))</f>
        <v>Esparza</v>
      </c>
      <c r="G27" s="37"/>
      <c r="H27" s="64"/>
      <c r="I27" s="37">
        <v>1448</v>
      </c>
      <c r="J27" s="64"/>
      <c r="K27" s="37"/>
      <c r="L27" s="37"/>
      <c r="M27" s="30"/>
      <c r="N27" s="30"/>
      <c r="O27" s="30"/>
      <c r="P27" s="91" t="s">
        <v>140</v>
      </c>
      <c r="Q27" s="92">
        <v>2</v>
      </c>
      <c r="R27" s="93" t="s">
        <v>117</v>
      </c>
      <c r="S27" s="51">
        <v>3154</v>
      </c>
      <c r="T27" s="42" t="str">
        <f>IF(ISBLANK(S27),"",VLOOKUP(S27,Inscripcion!$A$1:$E$200,2,FALSE))</f>
        <v>Daisy Sofia Alvarez Davila</v>
      </c>
      <c r="U27" s="36" t="str">
        <f>IF(ISBLANK(S27),"",VLOOKUP(S27,Inscripcion!$A$1:$E$200,3,FALSE))</f>
        <v>Alajuela</v>
      </c>
      <c r="V27" s="43">
        <f>VLOOKUP(R27,Rifa!$A$1:$C$100,2,FALSE)</f>
        <v>11</v>
      </c>
      <c r="W27" s="44">
        <f t="shared" si="3"/>
        <v>3154</v>
      </c>
      <c r="X27" s="52" t="str">
        <f t="shared" si="4"/>
        <v>UP</v>
      </c>
      <c r="Y27" s="94"/>
    </row>
    <row r="28" spans="2:25" ht="12" customHeight="1">
      <c r="B28" s="65" t="s">
        <v>142</v>
      </c>
      <c r="C28" s="66">
        <v>21</v>
      </c>
      <c r="D28" s="67">
        <f t="shared" si="0"/>
        <v>3056</v>
      </c>
      <c r="E28" s="68" t="str">
        <f>IF(ISBLANK(D28),"",IF(EXACT(D28,"-"),"BYE",VLOOKUP(D28,Inscripcion!$A$1:$E$200,2,FALSE)))</f>
        <v>Valentina Garro Valverde</v>
      </c>
      <c r="F28" s="69" t="str">
        <f>IF(EXACT(D28,"-"),"",VLOOKUP(D28,Inscripcion!$A$1:$E$200,3,FALSE))</f>
        <v>Santa Ana</v>
      </c>
      <c r="G28" s="37">
        <v>3115</v>
      </c>
      <c r="H28" s="64"/>
      <c r="I28" s="55"/>
      <c r="J28" s="64"/>
      <c r="K28" s="37"/>
      <c r="L28" s="37"/>
      <c r="M28" s="30"/>
      <c r="N28" s="30"/>
      <c r="O28" s="30"/>
      <c r="P28" s="91" t="s">
        <v>140</v>
      </c>
      <c r="Q28" s="92">
        <v>3</v>
      </c>
      <c r="R28" s="93" t="s">
        <v>125</v>
      </c>
      <c r="S28" s="51">
        <v>3429</v>
      </c>
      <c r="T28" s="42" t="str">
        <f>IF(ISBLANK(S28),"",VLOOKUP(S28,Inscripcion!$A$1:$E$200,2,FALSE))</f>
        <v>Maria Fernanda Gomez Sanchez</v>
      </c>
      <c r="U28" s="36" t="str">
        <f>IF(ISBLANK(S28),"",VLOOKUP(S28,Inscripcion!$A$1:$E$200,3,FALSE))</f>
        <v>Cartago</v>
      </c>
      <c r="V28" s="43">
        <v>27</v>
      </c>
      <c r="W28" s="44">
        <f t="shared" si="3"/>
        <v>3429</v>
      </c>
      <c r="X28" s="52" t="str">
        <f t="shared" si="4"/>
        <v>UP</v>
      </c>
    </row>
    <row r="29" spans="2:25" ht="12" customHeight="1">
      <c r="B29" s="53" t="s">
        <v>141</v>
      </c>
      <c r="C29" s="33">
        <v>22</v>
      </c>
      <c r="D29" s="34">
        <f t="shared" si="0"/>
        <v>3115</v>
      </c>
      <c r="E29" s="35" t="str">
        <f>IF(ISBLANK(D29),"",IF(EXACT(D29,"-"),"BYE",VLOOKUP(D29,Inscripcion!$A$1:$E$200,2,FALSE)))</f>
        <v>Ximena Miller Mora</v>
      </c>
      <c r="F29" s="36" t="str">
        <f>IF(EXACT(D29,"-"),"",VLOOKUP(D29,Inscripcion!$A$1:$E$200,3,FALSE))</f>
        <v>San José</v>
      </c>
      <c r="G29" s="47"/>
      <c r="H29" s="73">
        <v>1448</v>
      </c>
      <c r="I29" s="64"/>
      <c r="J29" s="64"/>
      <c r="K29" s="37"/>
      <c r="L29" s="37"/>
      <c r="M29" s="30"/>
      <c r="N29" s="30"/>
      <c r="O29" s="30"/>
      <c r="P29" s="91" t="s">
        <v>140</v>
      </c>
      <c r="Q29" s="92">
        <v>4</v>
      </c>
      <c r="R29" s="93" t="s">
        <v>121</v>
      </c>
      <c r="S29" s="51">
        <v>1784</v>
      </c>
      <c r="T29" s="42" t="str">
        <f>IF(ISBLANK(S29),"",VLOOKUP(S29,Inscripcion!$A$1:$E$200,2,FALSE))</f>
        <v>Danna Ortega Morales</v>
      </c>
      <c r="U29" s="36" t="str">
        <f>IF(ISBLANK(S29),"",VLOOKUP(S29,Inscripcion!$A$1:$E$200,3,FALSE))</f>
        <v>Cartago</v>
      </c>
      <c r="V29" s="43">
        <v>23</v>
      </c>
      <c r="W29" s="44">
        <f t="shared" si="3"/>
        <v>1784</v>
      </c>
      <c r="X29" s="52" t="str">
        <f t="shared" si="4"/>
        <v>DO</v>
      </c>
    </row>
    <row r="30" spans="2:25" ht="12" customHeight="1">
      <c r="B30" s="53" t="s">
        <v>141</v>
      </c>
      <c r="C30" s="33">
        <v>23</v>
      </c>
      <c r="D30" s="34">
        <f t="shared" si="0"/>
        <v>1784</v>
      </c>
      <c r="E30" s="42" t="str">
        <f>IF(ISBLANK(D30),"",IF(EXACT(D30,"-"),"BYE",VLOOKUP(D30,Inscripcion!$A$1:$E$200,2,FALSE)))</f>
        <v>Danna Ortega Morales</v>
      </c>
      <c r="F30" s="36" t="str">
        <f>IF(EXACT(D30,"-"),"",VLOOKUP(D30,Inscripcion!$A$1:$E$200,3,FALSE))</f>
        <v>Cartago</v>
      </c>
      <c r="G30" s="54">
        <v>1448</v>
      </c>
      <c r="H30" s="37"/>
      <c r="I30" s="64"/>
      <c r="J30" s="64"/>
      <c r="K30" s="37"/>
      <c r="L30" s="37"/>
      <c r="M30" s="30"/>
      <c r="N30" s="30"/>
      <c r="O30" s="30"/>
      <c r="P30" s="91" t="s">
        <v>140</v>
      </c>
      <c r="Q30" s="92">
        <v>5</v>
      </c>
      <c r="R30" s="93" t="s">
        <v>129</v>
      </c>
      <c r="S30" s="51">
        <v>3867</v>
      </c>
      <c r="T30" s="42" t="str">
        <f>IF(ISBLANK(S30),"",VLOOKUP(S30,Inscripcion!$A$1:$E$200,2,FALSE))</f>
        <v>Camila Tellez Solano</v>
      </c>
      <c r="U30" s="36" t="str">
        <f>IF(ISBLANK(S30),"",VLOOKUP(S30,Inscripcion!$A$1:$E$200,3,FALSE))</f>
        <v>Aserri</v>
      </c>
      <c r="V30" s="43">
        <v>5</v>
      </c>
      <c r="W30" s="44">
        <f t="shared" si="3"/>
        <v>3867</v>
      </c>
      <c r="X30" s="52" t="str">
        <f t="shared" si="4"/>
        <v>DO</v>
      </c>
    </row>
    <row r="31" spans="2:25" ht="12" customHeight="1">
      <c r="B31" s="74" t="s">
        <v>143</v>
      </c>
      <c r="C31" s="60">
        <v>24</v>
      </c>
      <c r="D31" s="61">
        <f t="shared" si="0"/>
        <v>1448</v>
      </c>
      <c r="E31" s="62" t="str">
        <f>IF(ISBLANK(D31),"",IF(EXACT(D31,"-"),"BYE",VLOOKUP(D31,Inscripcion!$A$1:$E$200,2,FALSE)))</f>
        <v>Stefanny Rojas Solis</v>
      </c>
      <c r="F31" s="63" t="str">
        <f>IF(EXACT(D31,"-"),"",VLOOKUP(D31,Inscripcion!$A$1:$E$200,3,FALSE))</f>
        <v>Perez Zeledon</v>
      </c>
      <c r="G31" s="37"/>
      <c r="H31" s="37"/>
      <c r="I31" s="64"/>
      <c r="J31" s="73">
        <v>2415</v>
      </c>
      <c r="K31" s="37"/>
      <c r="L31" s="37"/>
      <c r="M31" s="30"/>
      <c r="N31" s="30"/>
      <c r="O31" s="30"/>
      <c r="P31" s="91" t="s">
        <v>140</v>
      </c>
      <c r="Q31" s="92">
        <v>6</v>
      </c>
      <c r="R31" s="93" t="s">
        <v>112</v>
      </c>
      <c r="S31" s="51">
        <v>2813</v>
      </c>
      <c r="T31" s="42" t="str">
        <f>IF(ISBLANK(S31),"",VLOOKUP(S31,Inscripcion!$A$1:$E$200,2,FALSE))</f>
        <v>Valentina Aragon  Martinez</v>
      </c>
      <c r="U31" s="36" t="str">
        <f>IF(ISBLANK(S31),"",VLOOKUP(S31,Inscripcion!$A$1:$E$200,3,FALSE))</f>
        <v>Santa Ana</v>
      </c>
      <c r="V31" s="43">
        <f>VLOOKUP(R31,Rifa!$A$1:$C$100,2,FALSE)</f>
        <v>6</v>
      </c>
      <c r="W31" s="44">
        <f t="shared" si="3"/>
        <v>2813</v>
      </c>
      <c r="X31" s="52" t="str">
        <f t="shared" si="4"/>
        <v>UP</v>
      </c>
    </row>
    <row r="32" spans="2:25" ht="12" customHeight="1">
      <c r="B32" s="75" t="s">
        <v>143</v>
      </c>
      <c r="C32" s="66">
        <v>25</v>
      </c>
      <c r="D32" s="67">
        <f t="shared" si="0"/>
        <v>2415</v>
      </c>
      <c r="E32" s="68" t="str">
        <f>IF(ISBLANK(D32),"",IF(EXACT(D32,"-"),"BYE",VLOOKUP(D32,Inscripcion!$A$1:$E$200,2,FALSE)))</f>
        <v>Sharon Díaz Arroyo</v>
      </c>
      <c r="F32" s="69" t="str">
        <f>IF(EXACT(D32,"-"),"",VLOOKUP(D32,Inscripcion!$A$1:$E$200,3,FALSE))</f>
        <v>Esparza</v>
      </c>
      <c r="G32" s="37">
        <v>2415</v>
      </c>
      <c r="H32" s="37"/>
      <c r="I32" s="64"/>
      <c r="J32" s="37"/>
      <c r="K32" s="37"/>
      <c r="L32" s="37"/>
      <c r="M32" s="30"/>
      <c r="N32" s="30"/>
      <c r="O32" s="30"/>
      <c r="P32" s="91" t="s">
        <v>140</v>
      </c>
      <c r="Q32" s="92">
        <v>7</v>
      </c>
      <c r="R32" s="93" t="s">
        <v>128</v>
      </c>
      <c r="S32" s="51">
        <v>3717</v>
      </c>
      <c r="T32" s="42" t="str">
        <f>IF(ISBLANK(S32),"",VLOOKUP(S32,Inscripcion!$A$1:$E$200,2,FALSE))</f>
        <v>Amanda Jiménez Moraga</v>
      </c>
      <c r="U32" s="36" t="str">
        <f>IF(ISBLANK(S32),"",VLOOKUP(S32,Inscripcion!$A$1:$E$200,3,FALSE))</f>
        <v>San José</v>
      </c>
      <c r="V32" s="43">
        <v>14</v>
      </c>
      <c r="W32" s="44">
        <f t="shared" si="3"/>
        <v>3717</v>
      </c>
      <c r="X32" s="52" t="str">
        <f t="shared" si="4"/>
        <v>UP</v>
      </c>
    </row>
    <row r="33" spans="2:25" ht="12" customHeight="1">
      <c r="B33" s="53" t="s">
        <v>141</v>
      </c>
      <c r="C33" s="33">
        <v>26</v>
      </c>
      <c r="D33" s="34">
        <f t="shared" si="0"/>
        <v>2596</v>
      </c>
      <c r="E33" s="35" t="str">
        <f>IF(ISBLANK(D33),"",IF(EXACT(D33,"-"),"BYE",VLOOKUP(D33,Inscripcion!$A$1:$E$200,2,FALSE)))</f>
        <v>Fiorella Alexandra Gutierrez Gonzalez</v>
      </c>
      <c r="F33" s="36" t="str">
        <f>IF(EXACT(D33,"-"),"",VLOOKUP(D33,Inscripcion!$A$1:$E$200,3,FALSE))</f>
        <v>Alajuela</v>
      </c>
      <c r="G33" s="47"/>
      <c r="H33" s="37">
        <v>2415</v>
      </c>
      <c r="I33" s="64"/>
      <c r="J33" s="37"/>
      <c r="K33" s="37"/>
      <c r="L33" s="37"/>
      <c r="M33" s="30"/>
      <c r="N33" s="30"/>
      <c r="O33" s="30"/>
      <c r="P33" s="91" t="s">
        <v>140</v>
      </c>
      <c r="Q33" s="92">
        <v>8</v>
      </c>
      <c r="R33" s="93" t="s">
        <v>120</v>
      </c>
      <c r="S33" s="51">
        <v>3115</v>
      </c>
      <c r="T33" s="42" t="str">
        <f>IF(ISBLANK(S33),"",VLOOKUP(S33,Inscripcion!$A$1:$E$200,2,FALSE))</f>
        <v>Ximena Miller Mora</v>
      </c>
      <c r="U33" s="36" t="str">
        <f>IF(ISBLANK(S33),"",VLOOKUP(S33,Inscripcion!$A$1:$E$200,3,FALSE))</f>
        <v>San José</v>
      </c>
      <c r="V33" s="43">
        <v>22</v>
      </c>
      <c r="W33" s="44">
        <f t="shared" si="3"/>
        <v>3115</v>
      </c>
      <c r="X33" s="52" t="str">
        <f t="shared" si="4"/>
        <v>DO</v>
      </c>
    </row>
    <row r="34" spans="2:25" ht="12" customHeight="1">
      <c r="B34" s="53" t="s">
        <v>141</v>
      </c>
      <c r="C34" s="33">
        <v>27</v>
      </c>
      <c r="D34" s="34">
        <f t="shared" si="0"/>
        <v>3429</v>
      </c>
      <c r="E34" s="42" t="str">
        <f>IF(ISBLANK(D34),"",IF(EXACT(D34,"-"),"BYE",VLOOKUP(D34,Inscripcion!$A$1:$E$200,2,FALSE)))</f>
        <v>Maria Fernanda Gomez Sanchez</v>
      </c>
      <c r="F34" s="36" t="str">
        <f>IF(EXACT(D34,"-"),"",VLOOKUP(D34,Inscripcion!$A$1:$E$200,3,FALSE))</f>
        <v>Cartago</v>
      </c>
      <c r="G34" s="54">
        <v>1449</v>
      </c>
      <c r="H34" s="55"/>
      <c r="I34" s="64"/>
      <c r="J34" s="37"/>
      <c r="K34" s="37"/>
      <c r="L34" s="37"/>
      <c r="M34" s="30"/>
      <c r="N34" s="30"/>
      <c r="O34" s="30"/>
      <c r="P34" s="91" t="s">
        <v>140</v>
      </c>
      <c r="Q34" s="92">
        <v>9</v>
      </c>
      <c r="R34" s="93" t="s">
        <v>109</v>
      </c>
      <c r="S34" s="51">
        <v>3238</v>
      </c>
      <c r="T34" s="42" t="str">
        <f>IF(ISBLANK(S34),"",VLOOKUP(S34,Inscripcion!$A$1:$E$200,2,FALSE))</f>
        <v>Marianne Chinchilla  Godinez</v>
      </c>
      <c r="U34" s="36" t="str">
        <f>IF(ISBLANK(S34),"",VLOOKUP(S34,Inscripcion!$A$1:$E$200,3,FALSE))</f>
        <v>Aserri</v>
      </c>
      <c r="V34" s="43">
        <v>10</v>
      </c>
      <c r="W34" s="44">
        <f t="shared" si="3"/>
        <v>3238</v>
      </c>
      <c r="X34" s="52" t="str">
        <f t="shared" si="4"/>
        <v>UP</v>
      </c>
    </row>
    <row r="35" spans="2:25" ht="12" customHeight="1">
      <c r="B35" s="59" t="s">
        <v>142</v>
      </c>
      <c r="C35" s="60">
        <v>28</v>
      </c>
      <c r="D35" s="61">
        <f t="shared" si="0"/>
        <v>1449</v>
      </c>
      <c r="E35" s="62" t="str">
        <f>IF(ISBLANK(D35),"",IF(EXACT(D35,"-"),"BYE",VLOOKUP(D35,Inscripcion!$A$1:$E$200,2,FALSE)))</f>
        <v>Fiorella Vallecillo Aguilar</v>
      </c>
      <c r="F35" s="63" t="str">
        <f>IF(EXACT(D35,"-"),"",VLOOKUP(D35,Inscripcion!$A$1:$E$200,3,FALSE))</f>
        <v>Perez Zeledon</v>
      </c>
      <c r="G35" s="37"/>
      <c r="H35" s="64"/>
      <c r="I35" s="73">
        <v>2415</v>
      </c>
      <c r="J35" s="37"/>
      <c r="K35" s="37"/>
      <c r="L35" s="37"/>
      <c r="M35" s="30"/>
      <c r="N35" s="30"/>
      <c r="O35" s="30"/>
      <c r="P35" s="91" t="s">
        <v>140</v>
      </c>
      <c r="Q35" s="92">
        <v>10</v>
      </c>
      <c r="R35" s="93" t="s">
        <v>132</v>
      </c>
      <c r="S35" s="51">
        <v>3302</v>
      </c>
      <c r="T35" s="42" t="str">
        <f>IF(ISBLANK(S35),"",VLOOKUP(S35,Inscripcion!$A$1:$E$200,2,FALSE))</f>
        <v>Monica Araya Jimenez</v>
      </c>
      <c r="U35" s="36" t="str">
        <f>IF(ISBLANK(S35),"",VLOOKUP(S35,Inscripcion!$A$1:$E$200,3,FALSE))</f>
        <v>UCR</v>
      </c>
      <c r="V35" s="43">
        <v>3</v>
      </c>
      <c r="W35" s="44">
        <f t="shared" si="3"/>
        <v>3302</v>
      </c>
      <c r="X35" s="52" t="str">
        <f t="shared" si="4"/>
        <v>UP</v>
      </c>
    </row>
    <row r="36" spans="2:25" ht="12" customHeight="1">
      <c r="B36" s="65" t="s">
        <v>142</v>
      </c>
      <c r="C36" s="66">
        <v>29</v>
      </c>
      <c r="D36" s="67">
        <f t="shared" si="0"/>
        <v>2753</v>
      </c>
      <c r="E36" s="68" t="str">
        <f>IF(ISBLANK(D36),"",IF(EXACT(D36,"-"),"BYE",VLOOKUP(D36,Inscripcion!$A$1:$E$200,2,FALSE)))</f>
        <v>Maria Paula Araya Aguilar</v>
      </c>
      <c r="F36" s="69" t="str">
        <f>IF(EXACT(D36,"-"),"",VLOOKUP(D36,Inscripcion!$A$1:$E$200,3,FALSE))</f>
        <v>Santa Ana</v>
      </c>
      <c r="G36" s="37">
        <v>2753</v>
      </c>
      <c r="H36" s="64"/>
      <c r="I36" s="37"/>
      <c r="J36" s="37"/>
      <c r="K36" s="37"/>
      <c r="L36" s="37"/>
      <c r="M36" s="30"/>
      <c r="N36" s="30"/>
      <c r="O36" s="30"/>
      <c r="P36" s="91" t="s">
        <v>140</v>
      </c>
      <c r="Q36" s="92">
        <v>11</v>
      </c>
      <c r="R36" s="93" t="s">
        <v>113</v>
      </c>
      <c r="S36" s="51">
        <v>3324</v>
      </c>
      <c r="T36" s="42" t="str">
        <f>IF(ISBLANK(S36),"",VLOOKUP(S36,Inscripcion!$A$1:$E$200,2,FALSE))</f>
        <v>Sofia Alejandra Saborio Anchia</v>
      </c>
      <c r="U36" s="36" t="str">
        <f>IF(ISBLANK(S36),"",VLOOKUP(S36,Inscripcion!$A$1:$E$200,3,FALSE))</f>
        <v>Aserri</v>
      </c>
      <c r="V36" s="43">
        <f>VLOOKUP(R36,Rifa!$A$1:$C$100,2,FALSE)</f>
        <v>7</v>
      </c>
      <c r="W36" s="44">
        <f t="shared" si="3"/>
        <v>3324</v>
      </c>
      <c r="X36" s="52" t="str">
        <f t="shared" si="4"/>
        <v>UP</v>
      </c>
    </row>
    <row r="37" spans="2:25" ht="12" customHeight="1">
      <c r="B37" s="53" t="s">
        <v>141</v>
      </c>
      <c r="C37" s="33">
        <v>30</v>
      </c>
      <c r="D37" s="34">
        <f t="shared" si="0"/>
        <v>2581</v>
      </c>
      <c r="E37" s="35" t="str">
        <f>IF(ISBLANK(D37),"",IF(EXACT(D37,"-"),"BYE",VLOOKUP(D37,Inscripcion!$A$1:$E$200,2,FALSE)))</f>
        <v>Trixy Caravaca Ramirez</v>
      </c>
      <c r="F37" s="36" t="str">
        <f>IF(EXACT(D37,"-"),"",VLOOKUP(D37,Inscripcion!$A$1:$E$200,3,FALSE))</f>
        <v>Esparza</v>
      </c>
      <c r="G37" s="47"/>
      <c r="H37" s="73">
        <v>2209</v>
      </c>
      <c r="I37" s="37"/>
      <c r="J37" s="37"/>
      <c r="K37" s="37"/>
      <c r="L37" s="37"/>
      <c r="M37" s="30"/>
      <c r="N37" s="30"/>
      <c r="O37" s="30"/>
      <c r="P37" s="91" t="s">
        <v>140</v>
      </c>
      <c r="Q37" s="92">
        <v>12</v>
      </c>
      <c r="R37" s="93" t="s">
        <v>116</v>
      </c>
      <c r="S37" s="51">
        <v>2581</v>
      </c>
      <c r="T37" s="42" t="str">
        <f>IF(ISBLANK(S37),"",VLOOKUP(S37,Inscripcion!$A$1:$E$200,2,FALSE))</f>
        <v>Trixy Caravaca Ramirez</v>
      </c>
      <c r="U37" s="36" t="str">
        <f>IF(ISBLANK(S37),"",VLOOKUP(S37,Inscripcion!$A$1:$E$200,3,FALSE))</f>
        <v>Esparza</v>
      </c>
      <c r="V37" s="43">
        <v>30</v>
      </c>
      <c r="W37" s="44">
        <f t="shared" si="3"/>
        <v>2581</v>
      </c>
      <c r="X37" s="52" t="str">
        <f t="shared" si="4"/>
        <v>DO</v>
      </c>
    </row>
    <row r="38" spans="2:25" ht="12" customHeight="1">
      <c r="B38" s="46"/>
      <c r="C38" s="33">
        <v>31</v>
      </c>
      <c r="D38" s="34" t="str">
        <f t="shared" si="0"/>
        <v>-</v>
      </c>
      <c r="E38" s="42" t="str">
        <f>IF(ISBLANK(D38),"",IF(EXACT(D38,"-"),"BYE",VLOOKUP(D38,Inscripcion!$A$1:$E$200,2,FALSE)))</f>
        <v>BYE</v>
      </c>
      <c r="F38" s="36" t="str">
        <f>IF(EXACT(D38,"-"),"",VLOOKUP(D38,Inscripcion!$A$1:$E$200,3,FALSE))</f>
        <v/>
      </c>
      <c r="G38" s="54">
        <v>2209</v>
      </c>
      <c r="H38" s="37"/>
      <c r="I38" s="37"/>
      <c r="J38" s="37"/>
      <c r="K38" s="37"/>
      <c r="L38" s="37"/>
      <c r="M38" s="30"/>
      <c r="N38" s="30"/>
      <c r="O38" s="30"/>
      <c r="P38" s="91" t="s">
        <v>140</v>
      </c>
      <c r="Q38" s="92">
        <v>13</v>
      </c>
      <c r="R38" s="93" t="s">
        <v>110</v>
      </c>
      <c r="S38" s="51">
        <v>3424</v>
      </c>
      <c r="T38" s="42" t="str">
        <f>IF(ISBLANK(S38),"",VLOOKUP(S38,Inscripcion!$A$1:$E$200,2,FALSE))</f>
        <v>Rachell Velazquez Cardenas</v>
      </c>
      <c r="U38" s="36" t="str">
        <f>IF(ISBLANK(S38),"",VLOOKUP(S38,Inscripcion!$A$1:$E$200,3,FALSE))</f>
        <v>Aserri</v>
      </c>
      <c r="V38" s="43">
        <f>VLOOKUP(R38,Rifa!$A$1:$C$100,2,FALSE)</f>
        <v>4</v>
      </c>
      <c r="W38" s="44">
        <f t="shared" si="3"/>
        <v>3424</v>
      </c>
      <c r="X38" s="52" t="str">
        <f t="shared" si="4"/>
        <v>UP</v>
      </c>
    </row>
    <row r="39" spans="2:25" ht="12" customHeight="1">
      <c r="B39" s="32" t="s">
        <v>147</v>
      </c>
      <c r="C39" s="33">
        <v>32</v>
      </c>
      <c r="D39" s="34">
        <f t="shared" si="0"/>
        <v>2209</v>
      </c>
      <c r="E39" s="42" t="str">
        <f>IF(ISBLANK(D39),"",IF(EXACT(D39,"-"),"BYE",VLOOKUP(D39,Inscripcion!$A$1:$E$200,2,FALSE)))</f>
        <v>Paula Melissa Gomez Calderon</v>
      </c>
      <c r="F39" s="36" t="str">
        <f>IF(EXACT(D39,"-"),"",VLOOKUP(D39,Inscripcion!$A$1:$E$200,3,FALSE))</f>
        <v>San Jose</v>
      </c>
      <c r="G39" s="37"/>
      <c r="H39" s="37"/>
      <c r="I39" s="37"/>
      <c r="J39" s="37"/>
      <c r="K39" s="37"/>
      <c r="L39" s="37"/>
      <c r="M39" s="30"/>
      <c r="N39" s="31"/>
      <c r="O39" s="31"/>
      <c r="P39" s="91" t="s">
        <v>140</v>
      </c>
      <c r="Q39" s="92">
        <v>14</v>
      </c>
      <c r="R39" s="93" t="s">
        <v>133</v>
      </c>
      <c r="S39" s="51">
        <v>2098</v>
      </c>
      <c r="T39" s="42" t="str">
        <f>IF(ISBLANK(S39),"",VLOOKUP(S39,Inscripcion!$A$1:$E$200,2,FALSE))</f>
        <v>Maria Fernanda Monge Morales</v>
      </c>
      <c r="U39" s="36" t="str">
        <f>IF(ISBLANK(S39),"",VLOOKUP(S39,Inscripcion!$A$1:$E$200,3,FALSE))</f>
        <v>Perez Zeledon</v>
      </c>
      <c r="V39" s="43">
        <v>19</v>
      </c>
      <c r="W39" s="44">
        <f t="shared" si="3"/>
        <v>2098</v>
      </c>
      <c r="X39" s="52" t="str">
        <f t="shared" si="4"/>
        <v>DO</v>
      </c>
    </row>
    <row r="40" spans="2:25" ht="12" customHeight="1">
      <c r="B40" s="94"/>
      <c r="C40" s="94"/>
      <c r="D40" s="94"/>
      <c r="E40" s="94"/>
      <c r="F40" s="95"/>
      <c r="G40" s="94"/>
      <c r="H40" s="94"/>
      <c r="I40" s="94"/>
      <c r="J40" s="94"/>
      <c r="K40" s="94"/>
      <c r="L40" s="30"/>
      <c r="M40" s="30"/>
      <c r="N40" s="31"/>
      <c r="O40" s="31"/>
      <c r="P40" s="91" t="s">
        <v>140</v>
      </c>
      <c r="Q40" s="92">
        <v>15</v>
      </c>
      <c r="R40" s="93" t="s">
        <v>136</v>
      </c>
      <c r="S40" s="51">
        <v>2850</v>
      </c>
      <c r="T40" s="42" t="str">
        <f>IF(ISBLANK(S40),"",VLOOKUP(S40,Inscripcion!$A$1:$E$200,2,FALSE))</f>
        <v>Victoria Sofia Castro Salas</v>
      </c>
      <c r="U40" s="36" t="str">
        <f>IF(ISBLANK(S40),"",VLOOKUP(S40,Inscripcion!$A$1:$E$200,3,FALSE))</f>
        <v>Alajuela</v>
      </c>
      <c r="V40" s="43">
        <f>VLOOKUP(R40,Rifa!$A$1:$C$100,2,FALSE)</f>
        <v>30</v>
      </c>
      <c r="W40" s="44">
        <f t="shared" si="3"/>
        <v>2850</v>
      </c>
      <c r="X40" s="52" t="str">
        <f t="shared" si="4"/>
        <v>DO</v>
      </c>
      <c r="Y40" s="37"/>
    </row>
    <row r="41" spans="2:25" ht="12" customHeight="1">
      <c r="B41" s="94"/>
      <c r="C41" s="94"/>
      <c r="D41" s="94"/>
      <c r="E41" s="94"/>
      <c r="F41" s="95"/>
      <c r="G41" s="94"/>
      <c r="H41" s="94"/>
      <c r="I41" s="94"/>
      <c r="J41" s="94"/>
      <c r="K41" s="94"/>
      <c r="L41" s="30"/>
      <c r="M41" s="30"/>
      <c r="N41" s="31"/>
      <c r="O41" s="31"/>
      <c r="P41" s="91" t="s">
        <v>140</v>
      </c>
      <c r="Q41" s="92">
        <v>16</v>
      </c>
      <c r="R41" s="93" t="s">
        <v>148</v>
      </c>
      <c r="S41" s="51"/>
      <c r="T41" s="42" t="str">
        <f>IF(ISBLANK(S41),"",VLOOKUP(S41,Inscripcion!$A$1:$E$200,2,FALSE))</f>
        <v/>
      </c>
      <c r="U41" s="36" t="str">
        <f>IF(ISBLANK(S41),"",VLOOKUP(S41,Inscripcion!$A$1:$E$200,3,FALSE))</f>
        <v/>
      </c>
      <c r="V41" s="43" t="e">
        <f>VLOOKUP(R41,Rifa!$A$1:$C$100,2,FALSE)</f>
        <v>#N/A</v>
      </c>
      <c r="W41" s="44" t="str">
        <f t="shared" si="3"/>
        <v>-</v>
      </c>
      <c r="X41" s="52" t="e">
        <f t="shared" si="4"/>
        <v>#N/A</v>
      </c>
      <c r="Y41" s="31"/>
    </row>
    <row r="42" spans="2:25" ht="12" customHeight="1">
      <c r="B42" s="94"/>
      <c r="C42" s="94"/>
      <c r="D42" s="94"/>
      <c r="E42" s="94"/>
      <c r="F42" s="95"/>
      <c r="G42" s="94"/>
      <c r="H42" s="94"/>
      <c r="I42" s="94"/>
      <c r="J42" s="94"/>
      <c r="K42" s="94"/>
      <c r="L42" s="94"/>
      <c r="M42" s="94"/>
      <c r="N42" s="94"/>
      <c r="O42" s="94"/>
      <c r="P42" s="31"/>
      <c r="Q42" s="31"/>
      <c r="R42" s="31"/>
      <c r="S42" s="31"/>
      <c r="T42" s="31"/>
      <c r="U42" s="96"/>
      <c r="V42" s="31"/>
      <c r="W42" s="31"/>
      <c r="X42" s="31"/>
      <c r="Y42" s="31"/>
    </row>
    <row r="43" spans="2:25" ht="12" customHeight="1">
      <c r="B43" s="94"/>
      <c r="C43" s="94"/>
      <c r="D43" s="94"/>
      <c r="E43" s="94"/>
      <c r="F43" s="9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37"/>
      <c r="T43" s="31" t="s">
        <v>149</v>
      </c>
      <c r="U43" s="97" t="s">
        <v>149</v>
      </c>
      <c r="V43" s="94">
        <v>1</v>
      </c>
      <c r="W43" s="94" t="s">
        <v>150</v>
      </c>
      <c r="X43" s="37"/>
      <c r="Y43" s="31"/>
    </row>
    <row r="44" spans="2:25" ht="12" customHeight="1">
      <c r="B44" s="94"/>
      <c r="C44" s="94"/>
      <c r="D44" s="94"/>
      <c r="E44" s="94"/>
      <c r="F44" s="95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37"/>
      <c r="T44" s="31"/>
      <c r="U44" s="97"/>
      <c r="V44" s="94">
        <v>2</v>
      </c>
      <c r="W44" s="94" t="s">
        <v>150</v>
      </c>
      <c r="X44" s="37"/>
      <c r="Y44" s="31"/>
    </row>
    <row r="45" spans="2:25" ht="12" customHeight="1">
      <c r="B45" s="94"/>
      <c r="C45" s="94"/>
      <c r="D45" s="94"/>
      <c r="E45" s="94"/>
      <c r="F45" s="95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37"/>
      <c r="T45" s="31"/>
      <c r="U45" s="97"/>
      <c r="V45" s="94">
        <v>3</v>
      </c>
      <c r="W45" s="94" t="s">
        <v>150</v>
      </c>
      <c r="X45" s="37"/>
      <c r="Y45" s="31"/>
    </row>
    <row r="46" spans="2:25" ht="12" customHeight="1">
      <c r="B46" s="94"/>
      <c r="C46" s="94"/>
      <c r="D46" s="94"/>
      <c r="E46" s="94"/>
      <c r="F46" s="95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37"/>
      <c r="T46" s="31"/>
      <c r="U46" s="97"/>
      <c r="V46" s="94">
        <v>4</v>
      </c>
      <c r="W46" s="94" t="s">
        <v>150</v>
      </c>
      <c r="X46" s="37"/>
      <c r="Y46" s="31"/>
    </row>
    <row r="47" spans="2:25" ht="12.75" customHeight="1">
      <c r="P47" s="94"/>
      <c r="Q47" s="94"/>
      <c r="R47" s="94"/>
      <c r="S47" s="37"/>
      <c r="T47" s="31"/>
      <c r="U47" s="97"/>
      <c r="V47" s="94">
        <v>5</v>
      </c>
      <c r="W47" s="94" t="s">
        <v>150</v>
      </c>
      <c r="X47" s="37"/>
      <c r="Y47" s="31"/>
    </row>
    <row r="48" spans="2:25" ht="12.75" customHeight="1">
      <c r="P48" s="94"/>
      <c r="Q48" s="94"/>
      <c r="R48" s="94"/>
      <c r="S48" s="37"/>
      <c r="T48" s="31"/>
      <c r="U48" s="97"/>
      <c r="V48" s="94">
        <v>6</v>
      </c>
      <c r="W48" s="94" t="s">
        <v>150</v>
      </c>
      <c r="X48" s="37"/>
      <c r="Y48" s="31"/>
    </row>
    <row r="49" spans="16:25" ht="12.75" customHeight="1">
      <c r="P49" s="94"/>
      <c r="Q49" s="94"/>
      <c r="R49" s="94"/>
      <c r="S49" s="37"/>
      <c r="T49" s="31"/>
      <c r="U49" s="97"/>
      <c r="V49" s="94">
        <v>7</v>
      </c>
      <c r="W49" s="94" t="s">
        <v>150</v>
      </c>
      <c r="X49" s="37"/>
      <c r="Y49" s="31"/>
    </row>
    <row r="50" spans="16:25" ht="12.75" customHeight="1">
      <c r="P50" s="94"/>
      <c r="Q50" s="94"/>
      <c r="R50" s="94"/>
      <c r="S50" s="37"/>
      <c r="T50" s="31"/>
      <c r="U50" s="97"/>
      <c r="V50" s="94">
        <v>8</v>
      </c>
      <c r="W50" s="94" t="s">
        <v>150</v>
      </c>
      <c r="X50" s="37"/>
      <c r="Y50" s="31"/>
    </row>
    <row r="51" spans="16:25" ht="12.75" customHeight="1">
      <c r="P51" s="94"/>
      <c r="Q51" s="94"/>
      <c r="R51" s="94"/>
      <c r="S51" s="37"/>
      <c r="T51" s="31"/>
      <c r="U51" s="97"/>
      <c r="V51" s="94">
        <v>9</v>
      </c>
      <c r="W51" s="94" t="s">
        <v>150</v>
      </c>
      <c r="X51" s="37"/>
      <c r="Y51" s="31"/>
    </row>
    <row r="52" spans="16:25" ht="12.75" customHeight="1">
      <c r="P52" s="94"/>
      <c r="Q52" s="94"/>
      <c r="R52" s="94"/>
      <c r="S52" s="37"/>
      <c r="T52" s="31"/>
      <c r="U52" s="97"/>
      <c r="V52" s="94">
        <v>10</v>
      </c>
      <c r="W52" s="94" t="s">
        <v>150</v>
      </c>
      <c r="X52" s="37"/>
      <c r="Y52" s="31"/>
    </row>
    <row r="53" spans="16:25" ht="12.75" customHeight="1">
      <c r="P53" s="94"/>
      <c r="Q53" s="94"/>
      <c r="R53" s="94"/>
      <c r="S53" s="37"/>
      <c r="T53" s="31"/>
      <c r="U53" s="97"/>
      <c r="V53" s="94">
        <v>11</v>
      </c>
      <c r="W53" s="94" t="s">
        <v>150</v>
      </c>
      <c r="X53" s="37"/>
      <c r="Y53" s="31"/>
    </row>
    <row r="54" spans="16:25" ht="12.75" customHeight="1">
      <c r="P54" s="94"/>
      <c r="Q54" s="94"/>
      <c r="R54" s="94"/>
      <c r="S54" s="37"/>
      <c r="T54" s="31"/>
      <c r="U54" s="97"/>
      <c r="V54" s="94">
        <v>12</v>
      </c>
      <c r="W54" s="94" t="s">
        <v>150</v>
      </c>
      <c r="X54" s="37"/>
      <c r="Y54" s="31"/>
    </row>
    <row r="55" spans="16:25" ht="12.75" customHeight="1">
      <c r="P55" s="94"/>
      <c r="Q55" s="94"/>
      <c r="R55" s="94"/>
      <c r="S55" s="37"/>
      <c r="T55" s="31"/>
      <c r="U55" s="97"/>
      <c r="V55" s="94">
        <v>13</v>
      </c>
      <c r="W55" s="94" t="s">
        <v>150</v>
      </c>
      <c r="X55" s="37"/>
      <c r="Y55" s="31"/>
    </row>
    <row r="56" spans="16:25" ht="12.75" customHeight="1">
      <c r="P56" s="94"/>
      <c r="Q56" s="94"/>
      <c r="R56" s="94"/>
      <c r="S56" s="37"/>
      <c r="T56" s="31"/>
      <c r="U56" s="97"/>
      <c r="V56" s="94">
        <v>14</v>
      </c>
      <c r="W56" s="94" t="s">
        <v>150</v>
      </c>
      <c r="X56" s="37"/>
      <c r="Y56" s="31"/>
    </row>
    <row r="57" spans="16:25" ht="12.75" customHeight="1">
      <c r="P57" s="94"/>
      <c r="Q57" s="94"/>
      <c r="R57" s="94"/>
      <c r="S57" s="37"/>
      <c r="T57" s="31"/>
      <c r="U57" s="97"/>
      <c r="V57" s="94">
        <v>15</v>
      </c>
      <c r="W57" s="94" t="s">
        <v>150</v>
      </c>
      <c r="X57" s="37"/>
      <c r="Y57" s="31"/>
    </row>
    <row r="58" spans="16:25" ht="12.75" customHeight="1">
      <c r="P58" s="94"/>
      <c r="Q58" s="94"/>
      <c r="R58" s="94"/>
      <c r="S58" s="37"/>
      <c r="T58" s="31"/>
      <c r="U58" s="97"/>
      <c r="V58" s="94">
        <v>16</v>
      </c>
      <c r="W58" s="94" t="s">
        <v>150</v>
      </c>
      <c r="X58" s="37"/>
      <c r="Y58" s="31"/>
    </row>
    <row r="59" spans="16:25" ht="12.75" customHeight="1">
      <c r="P59" s="94"/>
      <c r="Q59" s="94"/>
      <c r="R59" s="94"/>
      <c r="S59" s="37"/>
      <c r="T59" s="31"/>
      <c r="U59" s="97"/>
      <c r="V59" s="94">
        <v>17</v>
      </c>
      <c r="W59" s="94" t="s">
        <v>150</v>
      </c>
      <c r="X59" s="37"/>
      <c r="Y59" s="31"/>
    </row>
    <row r="60" spans="16:25" ht="12.75" customHeight="1">
      <c r="P60" s="94"/>
      <c r="Q60" s="94"/>
      <c r="R60" s="94"/>
      <c r="S60" s="37"/>
      <c r="T60" s="31"/>
      <c r="U60" s="97"/>
      <c r="V60" s="94">
        <v>18</v>
      </c>
      <c r="W60" s="94" t="s">
        <v>150</v>
      </c>
      <c r="X60" s="37"/>
      <c r="Y60" s="31"/>
    </row>
    <row r="61" spans="16:25" ht="12.75" customHeight="1">
      <c r="P61" s="94"/>
      <c r="Q61" s="94"/>
      <c r="R61" s="94"/>
      <c r="S61" s="37"/>
      <c r="T61" s="31"/>
      <c r="U61" s="97"/>
      <c r="V61" s="94">
        <v>19</v>
      </c>
      <c r="W61" s="94" t="s">
        <v>150</v>
      </c>
      <c r="X61" s="37"/>
      <c r="Y61" s="31"/>
    </row>
    <row r="62" spans="16:25" ht="12.75" customHeight="1">
      <c r="P62" s="94"/>
      <c r="Q62" s="94"/>
      <c r="R62" s="94"/>
      <c r="S62" s="37"/>
      <c r="T62" s="31"/>
      <c r="U62" s="97"/>
      <c r="V62" s="94">
        <v>20</v>
      </c>
      <c r="W62" s="94" t="s">
        <v>150</v>
      </c>
      <c r="X62" s="37"/>
      <c r="Y62" s="31"/>
    </row>
    <row r="63" spans="16:25" ht="12.75" customHeight="1">
      <c r="P63" s="94"/>
      <c r="Q63" s="94"/>
      <c r="R63" s="94"/>
      <c r="S63" s="37"/>
      <c r="T63" s="31"/>
      <c r="U63" s="97"/>
      <c r="V63" s="94">
        <v>21</v>
      </c>
      <c r="W63" s="94" t="s">
        <v>150</v>
      </c>
      <c r="X63" s="37"/>
      <c r="Y63" s="31"/>
    </row>
    <row r="64" spans="16:25" ht="12.75" customHeight="1">
      <c r="P64" s="94"/>
      <c r="Q64" s="94"/>
      <c r="R64" s="94"/>
      <c r="S64" s="37"/>
      <c r="T64" s="31"/>
      <c r="U64" s="97"/>
      <c r="V64" s="94">
        <v>22</v>
      </c>
      <c r="W64" s="94" t="s">
        <v>150</v>
      </c>
      <c r="X64" s="37"/>
      <c r="Y64" s="31"/>
    </row>
    <row r="65" spans="16:25" ht="12.75" customHeight="1">
      <c r="P65" s="94"/>
      <c r="Q65" s="94"/>
      <c r="R65" s="94"/>
      <c r="S65" s="37"/>
      <c r="T65" s="31"/>
      <c r="U65" s="97"/>
      <c r="V65" s="94">
        <v>23</v>
      </c>
      <c r="W65" s="94" t="s">
        <v>150</v>
      </c>
      <c r="X65" s="37"/>
      <c r="Y65" s="31"/>
    </row>
    <row r="66" spans="16:25" ht="12.75" customHeight="1">
      <c r="P66" s="94"/>
      <c r="Q66" s="94"/>
      <c r="R66" s="94"/>
      <c r="S66" s="37"/>
      <c r="T66" s="31"/>
      <c r="U66" s="97"/>
      <c r="V66" s="94">
        <v>24</v>
      </c>
      <c r="W66" s="94" t="s">
        <v>150</v>
      </c>
      <c r="X66" s="37"/>
    </row>
    <row r="67" spans="16:25" ht="12.75" customHeight="1">
      <c r="V67" s="94">
        <v>25</v>
      </c>
      <c r="W67" s="94" t="s">
        <v>150</v>
      </c>
    </row>
    <row r="68" spans="16:25" ht="12.75" customHeight="1">
      <c r="V68" s="94">
        <v>26</v>
      </c>
      <c r="W68" s="94" t="s">
        <v>150</v>
      </c>
    </row>
    <row r="69" spans="16:25" ht="12.75" customHeight="1">
      <c r="V69" s="94">
        <v>27</v>
      </c>
      <c r="W69" s="94" t="s">
        <v>150</v>
      </c>
    </row>
    <row r="70" spans="16:25" ht="12.75" customHeight="1">
      <c r="V70" s="94">
        <v>28</v>
      </c>
      <c r="W70" s="94" t="s">
        <v>150</v>
      </c>
    </row>
    <row r="71" spans="16:25" ht="12.75" customHeight="1">
      <c r="V71" s="94">
        <v>29</v>
      </c>
      <c r="W71" s="94" t="s">
        <v>150</v>
      </c>
    </row>
    <row r="72" spans="16:25" ht="12.75" customHeight="1">
      <c r="V72" s="94">
        <v>30</v>
      </c>
      <c r="W72" s="94" t="s">
        <v>150</v>
      </c>
    </row>
    <row r="73" spans="16:25" ht="12.75" customHeight="1">
      <c r="V73" s="94">
        <v>31</v>
      </c>
      <c r="W73" s="94" t="s">
        <v>150</v>
      </c>
    </row>
    <row r="74" spans="16:25" ht="12.75" customHeight="1">
      <c r="V74" s="94">
        <v>32</v>
      </c>
      <c r="W74" s="94" t="s">
        <v>150</v>
      </c>
    </row>
    <row r="75" spans="16:25" ht="15.75" customHeight="1"/>
    <row r="76" spans="16:25" ht="15.75" customHeight="1"/>
    <row r="77" spans="16:25" ht="15.75" customHeight="1"/>
    <row r="78" spans="16:25" ht="15.75" customHeight="1"/>
    <row r="79" spans="16:25" ht="15.75" customHeight="1"/>
    <row r="80" spans="16:2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S7:X7"/>
    <mergeCell ref="S25:X25"/>
    <mergeCell ref="B5:K6"/>
  </mergeCells>
  <pageMargins left="0.7" right="0.7" top="0.75" bottom="0.75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H24" sqref="H24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7.7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44428.734008912033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72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2672</v>
      </c>
      <c r="D12" s="12" t="str">
        <f>IF(ISBLANK(C12),"",VLOOKUP(C12,Inscripcion!$A$1:$E$200,2,FALSE))</f>
        <v>Lucia Zavaleta Ovares</v>
      </c>
      <c r="E12" s="13" t="str">
        <f>IF(ISBLANK(C12),"",VLOOKUP(C12,Inscripcion!$A$1:$E$200,3,FALSE))</f>
        <v>Esparza</v>
      </c>
      <c r="F12" s="13">
        <f>IF(ISBLANK(C12),"",VLOOKUP(C12,Inscripcion!$A$1:$E$200,4,FALSE))</f>
        <v>1</v>
      </c>
      <c r="G12" s="13">
        <f>IF(ISBLANK(C12),"",VLOOKUP(C12,Inscripcion!$A$1:$E$200,5,FALSE))</f>
        <v>622</v>
      </c>
    </row>
    <row r="13" spans="2:10" ht="21" customHeight="1">
      <c r="B13" s="10">
        <v>2</v>
      </c>
      <c r="C13" s="11">
        <v>2596</v>
      </c>
      <c r="D13" s="12" t="str">
        <f>IF(ISBLANK(C13),"",VLOOKUP(C13,Inscripcion!$A$1:$E$200,2,FALSE))</f>
        <v>Fiorella Alexandra Gutierrez Gonzalez</v>
      </c>
      <c r="E13" s="13" t="str">
        <f>IF(ISBLANK(C13),"",VLOOKUP(C13,Inscripcion!$A$1:$E$200,3,FALSE))</f>
        <v>Alajuela</v>
      </c>
      <c r="F13" s="13">
        <f>IF(ISBLANK(C13),"",VLOOKUP(C13,Inscripcion!$A$1:$E$200,4,FALSE))</f>
        <v>45</v>
      </c>
      <c r="G13" s="13">
        <f>IF(ISBLANK(C13),"",VLOOKUP(C13,Inscripcion!$A$1:$E$200,5,FALSE))</f>
        <v>470</v>
      </c>
    </row>
    <row r="14" spans="2:10" ht="21" customHeight="1">
      <c r="B14" s="10">
        <v>3</v>
      </c>
      <c r="C14" s="11">
        <v>2640</v>
      </c>
      <c r="D14" s="12" t="str">
        <f>IF(ISBLANK(C14),"",VLOOKUP(C14,Inscripcion!$A$1:$E$200,2,FALSE))</f>
        <v>Melanny Tatiana Mora Herrera</v>
      </c>
      <c r="E14" s="13" t="str">
        <f>IF(ISBLANK(C14),"",VLOOKUP(C14,Inscripcion!$A$1:$E$200,3,FALSE))</f>
        <v>San Jose</v>
      </c>
      <c r="F14" s="13">
        <f>IF(ISBLANK(C14),"",VLOOKUP(C14,Inscripcion!$A$1:$E$200,4,FALSE))</f>
        <v>46</v>
      </c>
      <c r="G14" s="13">
        <f>IF(ISBLANK(C14),"",VLOOKUP(C14,Inscripcion!$A$1:$E$200,5,FALSE))</f>
        <v>470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Lucia Zavaleta Ovares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Melanny Tatiana Mora Herrera</v>
      </c>
      <c r="E19" s="21">
        <v>2</v>
      </c>
      <c r="F19" s="21">
        <v>6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Lucia Zavaleta Ovares</v>
      </c>
      <c r="E20" s="21">
        <v>9</v>
      </c>
      <c r="F20" s="21">
        <v>11</v>
      </c>
      <c r="G20" s="21">
        <v>11</v>
      </c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Fiorella Alexandra Gutierrez Gonzalez</v>
      </c>
      <c r="E21" s="21">
        <v>11</v>
      </c>
      <c r="F21" s="21">
        <v>3</v>
      </c>
      <c r="G21" s="21">
        <v>4</v>
      </c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Fiorella Alexandra Gutierrez Gonzalez</v>
      </c>
      <c r="E22" s="21">
        <v>6</v>
      </c>
      <c r="F22" s="21">
        <v>12</v>
      </c>
      <c r="G22" s="21">
        <v>11</v>
      </c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Melanny Tatiana Mora Herrera</v>
      </c>
      <c r="E23" s="21">
        <v>11</v>
      </c>
      <c r="F23" s="21">
        <v>10</v>
      </c>
      <c r="G23" s="21">
        <v>9</v>
      </c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2672</v>
      </c>
      <c r="E27" s="6"/>
      <c r="F27" s="6"/>
    </row>
    <row r="28" spans="2:10" ht="21" customHeight="1">
      <c r="D28" s="23">
        <v>2596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6" workbookViewId="0">
      <selection activeCell="H18" sqref="H18:H23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44428.734012199071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88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2209</v>
      </c>
      <c r="D12" s="12" t="str">
        <f>IF(ISBLANK(C12),"",VLOOKUP(C12,Inscripcion!$A$1:$E$200,2,FALSE))</f>
        <v>Paula Melissa Gomez Calderon</v>
      </c>
      <c r="E12" s="13" t="str">
        <f>IF(ISBLANK(C12),"",VLOOKUP(C12,Inscripcion!$A$1:$E$200,3,FALSE))</f>
        <v>San Jose</v>
      </c>
      <c r="F12" s="13">
        <f>IF(ISBLANK(C12),"",VLOOKUP(C12,Inscripcion!$A$1:$E$200,4,FALSE))</f>
        <v>2</v>
      </c>
      <c r="G12" s="13">
        <f>IF(ISBLANK(C12),"",VLOOKUP(C12,Inscripcion!$A$1:$E$200,5,FALSE))</f>
        <v>621</v>
      </c>
    </row>
    <row r="13" spans="2:10" ht="21" customHeight="1">
      <c r="B13" s="10">
        <v>2</v>
      </c>
      <c r="C13" s="11">
        <v>2776</v>
      </c>
      <c r="D13" s="12" t="str">
        <f>IF(ISBLANK(C13),"",VLOOKUP(C13,Inscripcion!$A$1:$E$200,2,FALSE))</f>
        <v>Mariangel Garro Valverde</v>
      </c>
      <c r="E13" s="13" t="str">
        <f>IF(ISBLANK(C13),"",VLOOKUP(C13,Inscripcion!$A$1:$E$200,3,FALSE))</f>
        <v>Santa Ana</v>
      </c>
      <c r="F13" s="13">
        <f>IF(ISBLANK(C13),"",VLOOKUP(C13,Inscripcion!$A$1:$E$200,4,FALSE))</f>
        <v>42</v>
      </c>
      <c r="G13" s="13">
        <f>IF(ISBLANK(C13),"",VLOOKUP(C13,Inscripcion!$A$1:$E$200,5,FALSE))</f>
        <v>471</v>
      </c>
    </row>
    <row r="14" spans="2:10" ht="21" customHeight="1">
      <c r="B14" s="10">
        <v>3</v>
      </c>
      <c r="C14" s="11">
        <v>3154</v>
      </c>
      <c r="D14" s="12" t="str">
        <f>IF(ISBLANK(C14),"",VLOOKUP(C14,Inscripcion!$A$1:$E$200,2,FALSE))</f>
        <v>Daisy Sofia Alvarez Davila</v>
      </c>
      <c r="E14" s="13" t="str">
        <f>IF(ISBLANK(C14),"",VLOOKUP(C14,Inscripcion!$A$1:$E$200,3,FALSE))</f>
        <v>Alajuela</v>
      </c>
      <c r="F14" s="13">
        <f>IF(ISBLANK(C14),"",VLOOKUP(C14,Inscripcion!$A$1:$E$200,4,FALSE))</f>
        <v>47</v>
      </c>
      <c r="G14" s="13">
        <f>IF(ISBLANK(C14),"",VLOOKUP(C14,Inscripcion!$A$1:$E$200,5,FALSE))</f>
        <v>470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Paula Melissa Gomez Calderon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Daisy Sofia Alvarez Davila</v>
      </c>
      <c r="E19" s="21">
        <v>3</v>
      </c>
      <c r="F19" s="21">
        <v>3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Paula Melissa Gomez Calderon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Mariangel Garro Valverde</v>
      </c>
      <c r="E21" s="21">
        <v>2</v>
      </c>
      <c r="F21" s="21">
        <v>7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Mariangel Garro Valverde</v>
      </c>
      <c r="E22" s="21">
        <v>11</v>
      </c>
      <c r="F22" s="21">
        <v>10</v>
      </c>
      <c r="G22" s="21">
        <v>7</v>
      </c>
      <c r="H22" s="102">
        <v>3</v>
      </c>
      <c r="I22" s="17"/>
    </row>
    <row r="23" spans="2:10" ht="21" customHeight="1">
      <c r="B23" s="22"/>
      <c r="C23" s="21">
        <v>3</v>
      </c>
      <c r="D23" s="20" t="str">
        <f t="shared" si="1"/>
        <v>Daisy Sofia Alvarez Davila</v>
      </c>
      <c r="E23" s="21">
        <v>5</v>
      </c>
      <c r="F23" s="21">
        <v>12</v>
      </c>
      <c r="G23" s="21">
        <v>11</v>
      </c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2209</v>
      </c>
      <c r="E27" s="6"/>
      <c r="F27" s="6"/>
    </row>
    <row r="28" spans="2:10" ht="21" customHeight="1">
      <c r="D28" s="23">
        <v>3154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5" workbookViewId="0">
      <selection activeCell="I29" sqref="I29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4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44428.734014513888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89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2626</v>
      </c>
      <c r="D12" s="12" t="str">
        <f>IF(ISBLANK(C12),"",VLOOKUP(C12,Inscripcion!$A$1:$E$200,2,FALSE))</f>
        <v>Sofia Perez Guardiola</v>
      </c>
      <c r="E12" s="13" t="str">
        <f>IF(ISBLANK(C12),"",VLOOKUP(C12,Inscripcion!$A$1:$E$200,3,FALSE))</f>
        <v>Esparza</v>
      </c>
      <c r="F12" s="13">
        <f>IF(ISBLANK(C12),"",VLOOKUP(C12,Inscripcion!$A$1:$E$200,4,FALSE))</f>
        <v>3</v>
      </c>
      <c r="G12" s="13">
        <f>IF(ISBLANK(C12),"",VLOOKUP(C12,Inscripcion!$A$1:$E$200,5,FALSE))</f>
        <v>573</v>
      </c>
    </row>
    <row r="13" spans="2:10" ht="21" customHeight="1">
      <c r="B13" s="10">
        <v>2</v>
      </c>
      <c r="C13" s="11">
        <v>2092</v>
      </c>
      <c r="D13" s="12" t="str">
        <f>IF(ISBLANK(C13),"",VLOOKUP(C13,Inscripcion!$A$1:$E$200,2,FALSE))</f>
        <v>Dara Salas Jimenez</v>
      </c>
      <c r="E13" s="13" t="str">
        <f>IF(ISBLANK(C13),"",VLOOKUP(C13,Inscripcion!$A$1:$E$200,3,FALSE))</f>
        <v>Escazu</v>
      </c>
      <c r="F13" s="13">
        <f>IF(ISBLANK(C13),"",VLOOKUP(C13,Inscripcion!$A$1:$E$200,4,FALSE))</f>
        <v>41</v>
      </c>
      <c r="G13" s="13">
        <f>IF(ISBLANK(C13),"",VLOOKUP(C13,Inscripcion!$A$1:$E$200,5,FALSE))</f>
        <v>471</v>
      </c>
    </row>
    <row r="14" spans="2:10" ht="21" customHeight="1">
      <c r="B14" s="10">
        <v>3</v>
      </c>
      <c r="C14" s="11">
        <v>3429</v>
      </c>
      <c r="D14" s="12" t="str">
        <f>IF(ISBLANK(C14),"",VLOOKUP(C14,Inscripcion!$A$1:$E$200,2,FALSE))</f>
        <v>Maria Fernanda Gomez Sanchez</v>
      </c>
      <c r="E14" s="13" t="str">
        <f>IF(ISBLANK(C14),"",VLOOKUP(C14,Inscripcion!$A$1:$E$200,3,FALSE))</f>
        <v>Cartago</v>
      </c>
      <c r="F14" s="13">
        <f>IF(ISBLANK(C14),"",VLOOKUP(C14,Inscripcion!$A$1:$E$200,4,FALSE))</f>
        <v>48</v>
      </c>
      <c r="G14" s="13">
        <f>IF(ISBLANK(C14),"",VLOOKUP(C14,Inscripcion!$A$1:$E$200,5,FALSE))</f>
        <v>470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Sofia Perez Guardiola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Maria Fernanda Gomez Sanchez</v>
      </c>
      <c r="E19" s="21">
        <v>9</v>
      </c>
      <c r="F19" s="21">
        <v>9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Sofia Perez Guardiola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Dara Salas Jimenez</v>
      </c>
      <c r="E21" s="21" t="s">
        <v>151</v>
      </c>
      <c r="F21" s="21" t="s">
        <v>151</v>
      </c>
      <c r="G21" s="21" t="s">
        <v>151</v>
      </c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Dara Salas Jimenez</v>
      </c>
      <c r="E22" s="21" t="s">
        <v>151</v>
      </c>
      <c r="F22" s="21" t="s">
        <v>151</v>
      </c>
      <c r="G22" s="21" t="s">
        <v>151</v>
      </c>
      <c r="H22" s="102">
        <v>3</v>
      </c>
      <c r="I22" s="17"/>
    </row>
    <row r="23" spans="2:10" ht="21" customHeight="1">
      <c r="B23" s="22"/>
      <c r="C23" s="21">
        <v>3</v>
      </c>
      <c r="D23" s="20" t="str">
        <f t="shared" si="1"/>
        <v>Maria Fernanda Gomez Sanchez</v>
      </c>
      <c r="E23" s="21">
        <v>11</v>
      </c>
      <c r="F23" s="21">
        <v>11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2626</v>
      </c>
      <c r="E27" s="6"/>
      <c r="F27" s="6"/>
    </row>
    <row r="28" spans="2:10" ht="21" customHeight="1">
      <c r="D28" s="23">
        <v>3429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I21" sqref="I21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44428.734016481481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90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1279</v>
      </c>
      <c r="D12" s="12" t="str">
        <f>IF(ISBLANK(C12),"",VLOOKUP(C12,Inscripcion!$A$1:$E$200,2,FALSE))</f>
        <v>Nicole Granados Mora</v>
      </c>
      <c r="E12" s="13" t="str">
        <f>IF(ISBLANK(C12),"",VLOOKUP(C12,Inscripcion!$A$1:$E$200,3,FALSE))</f>
        <v>Escazu</v>
      </c>
      <c r="F12" s="13">
        <f>IF(ISBLANK(C12),"",VLOOKUP(C12,Inscripcion!$A$1:$E$200,4,FALSE))</f>
        <v>4</v>
      </c>
      <c r="G12" s="13">
        <f>IF(ISBLANK(C12),"",VLOOKUP(C12,Inscripcion!$A$1:$E$200,5,FALSE))</f>
        <v>567</v>
      </c>
    </row>
    <row r="13" spans="2:10" ht="21" customHeight="1">
      <c r="B13" s="10">
        <v>2</v>
      </c>
      <c r="C13" s="11">
        <v>1784</v>
      </c>
      <c r="D13" s="12" t="str">
        <f>IF(ISBLANK(C13),"",VLOOKUP(C13,Inscripcion!$A$1:$E$200,2,FALSE))</f>
        <v>Danna Ortega Morales</v>
      </c>
      <c r="E13" s="13" t="str">
        <f>IF(ISBLANK(C13),"",VLOOKUP(C13,Inscripcion!$A$1:$E$200,3,FALSE))</f>
        <v>Cartago</v>
      </c>
      <c r="F13" s="13">
        <f>IF(ISBLANK(C13),"",VLOOKUP(C13,Inscripcion!$A$1:$E$200,4,FALSE))</f>
        <v>40</v>
      </c>
      <c r="G13" s="13">
        <f>IF(ISBLANK(C13),"",VLOOKUP(C13,Inscripcion!$A$1:$E$200,5,FALSE))</f>
        <v>471</v>
      </c>
    </row>
    <row r="14" spans="2:10" ht="21" customHeight="1">
      <c r="B14" s="10">
        <v>3</v>
      </c>
      <c r="C14" s="11">
        <v>756</v>
      </c>
      <c r="D14" s="12" t="str">
        <f>IF(ISBLANK(C14),"",VLOOKUP(C14,Inscripcion!$A$1:$E$200,2,FALSE))</f>
        <v>Mercedes Valenzuela Brenes</v>
      </c>
      <c r="E14" s="13" t="str">
        <f>IF(ISBLANK(C14),"",VLOOKUP(C14,Inscripcion!$A$1:$E$200,3,FALSE))</f>
        <v>Alajuela</v>
      </c>
      <c r="F14" s="13">
        <f>IF(ISBLANK(C14),"",VLOOKUP(C14,Inscripcion!$A$1:$E$200,4,FALSE))</f>
        <v>49</v>
      </c>
      <c r="G14" s="13">
        <f>IF(ISBLANK(C14),"",VLOOKUP(C14,Inscripcion!$A$1:$E$200,5,FALSE))</f>
        <v>468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Nicole Granados Mora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Mercedes Valenzuela Brenes</v>
      </c>
      <c r="E19" s="21">
        <v>4</v>
      </c>
      <c r="F19" s="21">
        <v>6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Nicole Granados Mora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Danna Ortega Morales</v>
      </c>
      <c r="E21" s="21">
        <v>4</v>
      </c>
      <c r="F21" s="21">
        <v>8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Danna Ortega Morales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Mercedes Valenzuela Brenes</v>
      </c>
      <c r="E23" s="21">
        <v>4</v>
      </c>
      <c r="F23" s="21">
        <v>6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1279</v>
      </c>
      <c r="E27" s="6"/>
      <c r="F27" s="6"/>
    </row>
    <row r="28" spans="2:10" ht="21" customHeight="1">
      <c r="D28" s="23">
        <v>1784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3" workbookViewId="0">
      <selection activeCell="I20" sqref="I20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75" customWidth="1"/>
    <col min="6" max="6" width="13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44428.73401821759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91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1343</v>
      </c>
      <c r="D12" s="12" t="str">
        <f>IF(ISBLANK(C12),"",VLOOKUP(C12,Inscripcion!$A$1:$E$200,2,FALSE))</f>
        <v>Maria del Sol Rojas Valverde</v>
      </c>
      <c r="E12" s="13" t="str">
        <f>IF(ISBLANK(C12),"",VLOOKUP(C12,Inscripcion!$A$1:$E$200,3,FALSE))</f>
        <v>Perez Zeledon</v>
      </c>
      <c r="F12" s="13">
        <f>IF(ISBLANK(C12),"",VLOOKUP(C12,Inscripcion!$A$1:$E$200,4,FALSE))</f>
        <v>5</v>
      </c>
      <c r="G12" s="13">
        <f>IF(ISBLANK(C12),"",VLOOKUP(C12,Inscripcion!$A$1:$E$200,5,FALSE))</f>
        <v>562</v>
      </c>
    </row>
    <row r="13" spans="2:10" ht="21" customHeight="1">
      <c r="B13" s="10">
        <v>2</v>
      </c>
      <c r="C13" s="11">
        <v>3867</v>
      </c>
      <c r="D13" s="12" t="str">
        <f>IF(ISBLANK(C13),"",VLOOKUP(C13,Inscripcion!$A$1:$E$200,2,FALSE))</f>
        <v>Camila Tellez Solano</v>
      </c>
      <c r="E13" s="13" t="str">
        <f>IF(ISBLANK(C13),"",VLOOKUP(C13,Inscripcion!$A$1:$E$200,3,FALSE))</f>
        <v>Aserri</v>
      </c>
      <c r="F13" s="13" t="str">
        <f>IF(ISBLANK(C13),"",VLOOKUP(C13,Inscripcion!$A$1:$E$200,4,FALSE))</f>
        <v>NUEVO AFILIADO</v>
      </c>
      <c r="G13" s="13">
        <f>IF(ISBLANK(C13),"",VLOOKUP(C13,Inscripcion!$A$1:$E$200,5,FALSE))</f>
        <v>480</v>
      </c>
    </row>
    <row r="14" spans="2:10" ht="21" customHeight="1">
      <c r="B14" s="10">
        <v>3</v>
      </c>
      <c r="C14" s="11">
        <v>3808</v>
      </c>
      <c r="D14" s="12" t="str">
        <f>IF(ISBLANK(C14),"",VLOOKUP(C14,Inscripcion!$A$1:$E$200,2,FALSE))</f>
        <v>Monserrat Montoya Solis</v>
      </c>
      <c r="E14" s="13" t="str">
        <f>IF(ISBLANK(C14),"",VLOOKUP(C14,Inscripcion!$A$1:$E$200,3,FALSE))</f>
        <v>Escazu</v>
      </c>
      <c r="F14" s="13">
        <f>IF(ISBLANK(C14),"",VLOOKUP(C14,Inscripcion!$A$1:$E$200,4,FALSE))</f>
        <v>52</v>
      </c>
      <c r="G14" s="13">
        <f>IF(ISBLANK(C14),"",VLOOKUP(C14,Inscripcion!$A$1:$E$200,5,FALSE))</f>
        <v>465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Maria del Sol Rojas Valverde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Monserrat Montoya Solis</v>
      </c>
      <c r="E19" s="21" t="s">
        <v>151</v>
      </c>
      <c r="F19" s="21" t="s">
        <v>151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Maria del Sol Rojas Valverde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Camila Tellez Solano</v>
      </c>
      <c r="E21" s="21">
        <v>5</v>
      </c>
      <c r="F21" s="21">
        <v>3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Camila Tellez Solano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Monserrat Montoya Solis</v>
      </c>
      <c r="E23" s="21" t="s">
        <v>151</v>
      </c>
      <c r="F23" s="21" t="s">
        <v>151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1343</v>
      </c>
      <c r="E27" s="6"/>
      <c r="F27" s="6"/>
    </row>
    <row r="28" spans="2:10" ht="21" customHeight="1">
      <c r="D28" s="23">
        <v>3867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6" workbookViewId="0">
      <selection activeCell="J22" sqref="J22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25" customWidth="1"/>
    <col min="6" max="6" width="13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44428.734019745367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92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2415</v>
      </c>
      <c r="D12" s="12" t="str">
        <f>IF(ISBLANK(C12),"",VLOOKUP(C12,Inscripcion!$A$1:$E$200,2,FALSE))</f>
        <v>Sharon Díaz Arroyo</v>
      </c>
      <c r="E12" s="13" t="str">
        <f>IF(ISBLANK(C12),"",VLOOKUP(C12,Inscripcion!$A$1:$E$200,3,FALSE))</f>
        <v>Esparza</v>
      </c>
      <c r="F12" s="13">
        <f>IF(ISBLANK(C12),"",VLOOKUP(C12,Inscripcion!$A$1:$E$200,4,FALSE))</f>
        <v>6</v>
      </c>
      <c r="G12" s="13">
        <f>IF(ISBLANK(C12),"",VLOOKUP(C12,Inscripcion!$A$1:$E$200,5,FALSE))</f>
        <v>561</v>
      </c>
    </row>
    <row r="13" spans="2:10" ht="21" customHeight="1">
      <c r="B13" s="10">
        <v>2</v>
      </c>
      <c r="C13" s="11">
        <v>3866</v>
      </c>
      <c r="D13" s="12" t="str">
        <f>IF(ISBLANK(C13),"",VLOOKUP(C13,Inscripcion!$A$1:$E$200,2,FALSE))</f>
        <v>Susan Benavides Madrigal</v>
      </c>
      <c r="E13" s="13" t="str">
        <f>IF(ISBLANK(C13),"",VLOOKUP(C13,Inscripcion!$A$1:$E$200,3,FALSE))</f>
        <v>Aserri</v>
      </c>
      <c r="F13" s="13" t="str">
        <f>IF(ISBLANK(C13),"",VLOOKUP(C13,Inscripcion!$A$1:$E$200,4,FALSE))</f>
        <v>NUEVO AFILIADO</v>
      </c>
      <c r="G13" s="13">
        <f>IF(ISBLANK(C13),"",VLOOKUP(C13,Inscripcion!$A$1:$E$200,5,FALSE))</f>
        <v>480</v>
      </c>
    </row>
    <row r="14" spans="2:10" ht="21" customHeight="1">
      <c r="B14" s="10">
        <v>3</v>
      </c>
      <c r="C14" s="11">
        <v>2813</v>
      </c>
      <c r="D14" s="12" t="str">
        <f>IF(ISBLANK(C14),"",VLOOKUP(C14,Inscripcion!$A$1:$E$200,2,FALSE))</f>
        <v>Valentina Aragon  Martinez</v>
      </c>
      <c r="E14" s="13" t="str">
        <f>IF(ISBLANK(C14),"",VLOOKUP(C14,Inscripcion!$A$1:$E$200,3,FALSE))</f>
        <v>Santa Ana</v>
      </c>
      <c r="F14" s="13">
        <f>IF(ISBLANK(C14),"",VLOOKUP(C14,Inscripcion!$A$1:$E$200,4,FALSE))</f>
        <v>496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Sharon Díaz Arroyo</v>
      </c>
      <c r="E18" s="21">
        <v>11</v>
      </c>
      <c r="F18" s="21">
        <v>12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Valentina Aragon  Martinez</v>
      </c>
      <c r="E19" s="21">
        <v>6</v>
      </c>
      <c r="F19" s="21">
        <v>10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Sharon Díaz Arroyo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Susan Benavides Madrigal</v>
      </c>
      <c r="E21" s="21">
        <v>1</v>
      </c>
      <c r="F21" s="21">
        <v>1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Susan Benavides Madrigal</v>
      </c>
      <c r="E22" s="21">
        <v>4</v>
      </c>
      <c r="F22" s="21">
        <v>1</v>
      </c>
      <c r="G22" s="21"/>
      <c r="H22" s="102">
        <v>3</v>
      </c>
      <c r="I22" s="17"/>
    </row>
    <row r="23" spans="2:10" ht="21" customHeight="1">
      <c r="B23" s="22"/>
      <c r="C23" s="21">
        <v>3</v>
      </c>
      <c r="D23" s="20" t="str">
        <f t="shared" si="1"/>
        <v>Valentina Aragon  Martinez</v>
      </c>
      <c r="E23" s="21">
        <v>11</v>
      </c>
      <c r="F23" s="21">
        <v>11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2415</v>
      </c>
      <c r="E27" s="6"/>
      <c r="F27" s="6"/>
    </row>
    <row r="28" spans="2:10" ht="21" customHeight="1">
      <c r="D28" s="23">
        <v>2813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0" workbookViewId="0">
      <selection activeCell="J21" sqref="J21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125" customWidth="1"/>
    <col min="5" max="5" width="10.7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44428.734021249998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93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1448</v>
      </c>
      <c r="D12" s="12" t="str">
        <f>IF(ISBLANK(C12),"",VLOOKUP(C12,Inscripcion!$A$1:$E$200,2,FALSE))</f>
        <v>Stefanny Rojas Solis</v>
      </c>
      <c r="E12" s="13" t="str">
        <f>IF(ISBLANK(C12),"",VLOOKUP(C12,Inscripcion!$A$1:$E$200,3,FALSE))</f>
        <v>Perez Zeledon</v>
      </c>
      <c r="F12" s="13">
        <f>IF(ISBLANK(C12),"",VLOOKUP(C12,Inscripcion!$A$1:$E$200,4,FALSE))</f>
        <v>7</v>
      </c>
      <c r="G12" s="13">
        <f>IF(ISBLANK(C12),"",VLOOKUP(C12,Inscripcion!$A$1:$E$200,5,FALSE))</f>
        <v>559</v>
      </c>
    </row>
    <row r="13" spans="2:10" ht="21" customHeight="1">
      <c r="B13" s="10">
        <v>2</v>
      </c>
      <c r="C13" s="11">
        <v>3717</v>
      </c>
      <c r="D13" s="12" t="str">
        <f>IF(ISBLANK(C13),"",VLOOKUP(C13,Inscripcion!$A$1:$E$200,2,FALSE))</f>
        <v>Amanda Jiménez Moraga</v>
      </c>
      <c r="E13" s="13" t="str">
        <f>IF(ISBLANK(C13),"",VLOOKUP(C13,Inscripcion!$A$1:$E$200,3,FALSE))</f>
        <v>San José</v>
      </c>
      <c r="F13" s="13">
        <f>IF(ISBLANK(C13),"",VLOOKUP(C13,Inscripcion!$A$1:$E$200,4,FALSE))</f>
        <v>32</v>
      </c>
      <c r="G13" s="13">
        <f>IF(ISBLANK(C13),"",VLOOKUP(C13,Inscripcion!$A$1:$E$200,5,FALSE))</f>
        <v>480</v>
      </c>
    </row>
    <row r="14" spans="2:10" ht="21" customHeight="1">
      <c r="B14" s="10">
        <v>3</v>
      </c>
      <c r="C14" s="11">
        <v>3144</v>
      </c>
      <c r="D14" s="12" t="str">
        <f>IF(ISBLANK(C14),"",VLOOKUP(C14,Inscripcion!$A$1:$E$200,2,FALSE))</f>
        <v>Ana Victoria Montero Nuñez</v>
      </c>
      <c r="E14" s="13" t="str">
        <f>IF(ISBLANK(C14),"",VLOOKUP(C14,Inscripcion!$A$1:$E$200,3,FALSE))</f>
        <v>Cartago</v>
      </c>
      <c r="F14" s="13">
        <f>IF(ISBLANK(C14),"",VLOOKUP(C14,Inscripcion!$A$1:$E$200,4,FALSE))</f>
        <v>554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Stefanny Rojas Solis</v>
      </c>
      <c r="E18" s="21">
        <v>14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Ana Victoria Montero Nuñez</v>
      </c>
      <c r="E19" s="21">
        <v>12</v>
      </c>
      <c r="F19" s="21">
        <v>8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Stefanny Rojas Solis</v>
      </c>
      <c r="E20" s="21">
        <v>11</v>
      </c>
      <c r="F20" s="21">
        <v>9</v>
      </c>
      <c r="G20" s="21">
        <v>11</v>
      </c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Amanda Jiménez Moraga</v>
      </c>
      <c r="E21" s="21">
        <v>4</v>
      </c>
      <c r="F21" s="21">
        <v>11</v>
      </c>
      <c r="G21" s="21">
        <v>7</v>
      </c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Amanda Jiménez Moraga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Ana Victoria Montero Nuñez</v>
      </c>
      <c r="E23" s="21">
        <v>3</v>
      </c>
      <c r="F23" s="21">
        <v>9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1448</v>
      </c>
      <c r="E27" s="6"/>
      <c r="F27" s="6"/>
    </row>
    <row r="28" spans="2:10" ht="21" customHeight="1">
      <c r="D28" s="23">
        <v>3717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1000"/>
  <sheetViews>
    <sheetView topLeftCell="A11" workbookViewId="0">
      <selection activeCell="J23" sqref="J23"/>
    </sheetView>
  </sheetViews>
  <sheetFormatPr baseColWidth="10" defaultColWidth="12.625" defaultRowHeight="15" customHeight="1"/>
  <cols>
    <col min="1" max="1" width="1.75" customWidth="1"/>
    <col min="2" max="2" width="11" customWidth="1"/>
    <col min="3" max="3" width="7.25" customWidth="1"/>
    <col min="4" max="4" width="23.625" customWidth="1"/>
    <col min="5" max="5" width="10.25" customWidth="1"/>
    <col min="6" max="6" width="9.625" customWidth="1"/>
    <col min="7" max="7" width="9.5" customWidth="1"/>
    <col min="8" max="8" width="8" customWidth="1"/>
    <col min="9" max="9" width="10.375" customWidth="1"/>
    <col min="10" max="10" width="10.25" customWidth="1"/>
  </cols>
  <sheetData>
    <row r="4" spans="2:10" ht="15" customHeight="1">
      <c r="D4" s="2"/>
    </row>
    <row r="5" spans="2:10" ht="8.25" customHeight="1">
      <c r="D5" s="2"/>
    </row>
    <row r="6" spans="2:10" ht="26.25" customHeight="1"/>
    <row r="7" spans="2:10" ht="26.25" customHeight="1">
      <c r="C7" s="2"/>
      <c r="D7" s="2"/>
      <c r="G7" s="2" t="s">
        <v>68</v>
      </c>
      <c r="H7" s="3">
        <v>44428.73402275463</v>
      </c>
      <c r="J7" s="4"/>
    </row>
    <row r="8" spans="2:10" ht="26.25" customHeight="1">
      <c r="C8" s="2"/>
      <c r="D8" s="2"/>
    </row>
    <row r="9" spans="2:10" ht="21" customHeight="1">
      <c r="B9" s="5" t="s">
        <v>69</v>
      </c>
      <c r="C9" s="6"/>
      <c r="D9" s="7" t="s">
        <v>70</v>
      </c>
      <c r="E9" s="5" t="s">
        <v>71</v>
      </c>
      <c r="F9" s="7" t="s">
        <v>94</v>
      </c>
      <c r="G9" s="5" t="s">
        <v>73</v>
      </c>
      <c r="H9" s="8"/>
      <c r="I9" s="5"/>
      <c r="J9" s="8"/>
    </row>
    <row r="10" spans="2:10" ht="21" customHeight="1"/>
    <row r="11" spans="2:10" ht="21" customHeight="1">
      <c r="B11" s="9" t="s">
        <v>74</v>
      </c>
      <c r="C11" s="9" t="s">
        <v>75</v>
      </c>
      <c r="D11" s="9" t="s">
        <v>76</v>
      </c>
      <c r="E11" s="9" t="s">
        <v>77</v>
      </c>
      <c r="F11" s="9" t="s">
        <v>78</v>
      </c>
      <c r="G11" s="9" t="s">
        <v>79</v>
      </c>
    </row>
    <row r="12" spans="2:10" ht="21" customHeight="1">
      <c r="B12" s="10">
        <v>1</v>
      </c>
      <c r="C12" s="11">
        <v>1456</v>
      </c>
      <c r="D12" s="12" t="str">
        <f>IF(ISBLANK(C12),"",VLOOKUP(C12,Inscripcion!$A$1:$E$200,2,FALSE))</f>
        <v>Brenda Vasquez</v>
      </c>
      <c r="E12" s="13" t="str">
        <f>IF(ISBLANK(C12),"",VLOOKUP(C12,Inscripcion!$A$1:$E$200,3,FALSE))</f>
        <v>Alajuela</v>
      </c>
      <c r="F12" s="13">
        <f>IF(ISBLANK(C12),"",VLOOKUP(C12,Inscripcion!$A$1:$E$200,4,FALSE))</f>
        <v>8</v>
      </c>
      <c r="G12" s="13">
        <f>IF(ISBLANK(C12),"",VLOOKUP(C12,Inscripcion!$A$1:$E$200,5,FALSE))</f>
        <v>554</v>
      </c>
    </row>
    <row r="13" spans="2:10" ht="21" customHeight="1">
      <c r="B13" s="10">
        <v>2</v>
      </c>
      <c r="C13" s="11">
        <v>3115</v>
      </c>
      <c r="D13" s="12" t="str">
        <f>IF(ISBLANK(C13),"",VLOOKUP(C13,Inscripcion!$A$1:$E$200,2,FALSE))</f>
        <v>Ximena Miller Mora</v>
      </c>
      <c r="E13" s="13" t="str">
        <f>IF(ISBLANK(C13),"",VLOOKUP(C13,Inscripcion!$A$1:$E$200,3,FALSE))</f>
        <v>San José</v>
      </c>
      <c r="F13" s="13">
        <f>IF(ISBLANK(C13),"",VLOOKUP(C13,Inscripcion!$A$1:$E$200,4,FALSE))</f>
        <v>26</v>
      </c>
      <c r="G13" s="13">
        <f>IF(ISBLANK(C13),"",VLOOKUP(C13,Inscripcion!$A$1:$E$200,5,FALSE))</f>
        <v>481</v>
      </c>
    </row>
    <row r="14" spans="2:10" ht="21" customHeight="1">
      <c r="B14" s="10">
        <v>3</v>
      </c>
      <c r="C14" s="11">
        <v>3163</v>
      </c>
      <c r="D14" s="12" t="str">
        <f>IF(ISBLANK(C14),"",VLOOKUP(C14,Inscripcion!$A$1:$E$200,2,FALSE))</f>
        <v>Angie Michelle Perez Villafuerte</v>
      </c>
      <c r="E14" s="13" t="str">
        <f>IF(ISBLANK(C14),"",VLOOKUP(C14,Inscripcion!$A$1:$E$200,3,FALSE))</f>
        <v>ASERRI</v>
      </c>
      <c r="F14" s="13">
        <f>IF(ISBLANK(C14),"",VLOOKUP(C14,Inscripcion!$A$1:$E$200,4,FALSE))</f>
        <v>556</v>
      </c>
      <c r="G14" s="13">
        <f>IF(ISBLANK(C14),"",VLOOKUP(C14,Inscripcion!$A$1:$E$200,5,FALSE))</f>
        <v>460</v>
      </c>
    </row>
    <row r="15" spans="2:10" ht="21" customHeight="1">
      <c r="F15" s="14" t="s">
        <v>80</v>
      </c>
      <c r="G15" s="14" t="s">
        <v>80</v>
      </c>
    </row>
    <row r="16" spans="2:10" ht="21" customHeight="1"/>
    <row r="17" spans="2:10" ht="21" customHeight="1">
      <c r="B17" s="15" t="s">
        <v>81</v>
      </c>
      <c r="C17" s="15"/>
      <c r="D17" s="15" t="s">
        <v>82</v>
      </c>
      <c r="E17" s="15" t="s">
        <v>83</v>
      </c>
      <c r="F17" s="15" t="s">
        <v>84</v>
      </c>
      <c r="G17" s="15" t="s">
        <v>85</v>
      </c>
      <c r="H17" s="16" t="s">
        <v>86</v>
      </c>
      <c r="I17" s="17"/>
    </row>
    <row r="18" spans="2:10" ht="21" customHeight="1">
      <c r="B18" s="18">
        <v>1</v>
      </c>
      <c r="C18" s="19">
        <v>1</v>
      </c>
      <c r="D18" s="20" t="str">
        <f>D12</f>
        <v>Brenda Vasquez</v>
      </c>
      <c r="E18" s="21">
        <v>11</v>
      </c>
      <c r="F18" s="21">
        <v>11</v>
      </c>
      <c r="G18" s="21"/>
      <c r="H18" s="102">
        <v>1</v>
      </c>
      <c r="I18" s="17"/>
    </row>
    <row r="19" spans="2:10" ht="21" customHeight="1">
      <c r="B19" s="22"/>
      <c r="C19" s="19">
        <v>3</v>
      </c>
      <c r="D19" s="20" t="str">
        <f>D14</f>
        <v>Angie Michelle Perez Villafuerte</v>
      </c>
      <c r="E19" s="21">
        <v>0</v>
      </c>
      <c r="F19" s="21">
        <v>1</v>
      </c>
      <c r="G19" s="21"/>
      <c r="H19" s="103"/>
      <c r="I19" s="17"/>
    </row>
    <row r="20" spans="2:10" ht="21" customHeight="1">
      <c r="B20" s="18">
        <v>2</v>
      </c>
      <c r="C20" s="21">
        <v>1</v>
      </c>
      <c r="D20" s="20" t="str">
        <f t="shared" ref="D20:D21" si="0">D12</f>
        <v>Brenda Vasquez</v>
      </c>
      <c r="E20" s="21">
        <v>11</v>
      </c>
      <c r="F20" s="21">
        <v>11</v>
      </c>
      <c r="G20" s="21"/>
      <c r="H20" s="102">
        <v>1</v>
      </c>
      <c r="I20" s="17"/>
    </row>
    <row r="21" spans="2:10" ht="21" customHeight="1">
      <c r="B21" s="22"/>
      <c r="C21" s="21">
        <v>2</v>
      </c>
      <c r="D21" s="20" t="str">
        <f t="shared" si="0"/>
        <v>Ximena Miller Mora</v>
      </c>
      <c r="E21" s="21">
        <v>5</v>
      </c>
      <c r="F21" s="21">
        <v>6</v>
      </c>
      <c r="G21" s="21"/>
      <c r="H21" s="103"/>
      <c r="I21" s="17"/>
    </row>
    <row r="22" spans="2:10" ht="21" customHeight="1">
      <c r="B22" s="18">
        <v>3</v>
      </c>
      <c r="C22" s="21">
        <v>2</v>
      </c>
      <c r="D22" s="20" t="str">
        <f t="shared" ref="D22:D23" si="1">D13</f>
        <v>Ximena Miller Mora</v>
      </c>
      <c r="E22" s="21">
        <v>11</v>
      </c>
      <c r="F22" s="21">
        <v>11</v>
      </c>
      <c r="G22" s="21"/>
      <c r="H22" s="102">
        <v>2</v>
      </c>
      <c r="I22" s="17"/>
    </row>
    <row r="23" spans="2:10" ht="21" customHeight="1">
      <c r="B23" s="22"/>
      <c r="C23" s="21">
        <v>3</v>
      </c>
      <c r="D23" s="20" t="str">
        <f t="shared" si="1"/>
        <v>Angie Michelle Perez Villafuerte</v>
      </c>
      <c r="E23" s="21">
        <v>3</v>
      </c>
      <c r="F23" s="21">
        <v>5</v>
      </c>
      <c r="G23" s="21"/>
      <c r="H23" s="103"/>
      <c r="I23" s="17"/>
    </row>
    <row r="24" spans="2:10" ht="21" customHeight="1">
      <c r="B24" s="6"/>
      <c r="C24" s="6"/>
      <c r="D24" s="6"/>
      <c r="E24" s="6"/>
      <c r="F24" s="6"/>
      <c r="G24" s="6"/>
      <c r="H24" s="6"/>
      <c r="I24" s="6"/>
      <c r="J24" s="6"/>
    </row>
    <row r="25" spans="2:10" ht="21" customHeight="1">
      <c r="B25" s="6"/>
      <c r="C25" s="6"/>
      <c r="D25" s="6"/>
      <c r="E25" s="6"/>
      <c r="F25" s="6"/>
      <c r="G25" s="6"/>
      <c r="H25" s="6"/>
      <c r="I25" s="6"/>
      <c r="J25" s="6"/>
    </row>
    <row r="26" spans="2:10" ht="21" customHeight="1">
      <c r="B26" s="6"/>
      <c r="C26" s="6"/>
      <c r="D26" s="21" t="s">
        <v>87</v>
      </c>
      <c r="E26" s="6"/>
      <c r="F26" s="6"/>
      <c r="G26" s="6"/>
      <c r="H26" s="6"/>
      <c r="I26" s="6"/>
      <c r="J26" s="6"/>
    </row>
    <row r="27" spans="2:10" ht="21" customHeight="1">
      <c r="D27" s="23">
        <v>1456</v>
      </c>
      <c r="E27" s="6"/>
      <c r="F27" s="6"/>
    </row>
    <row r="28" spans="2:10" ht="21" customHeight="1">
      <c r="D28" s="23">
        <v>3115</v>
      </c>
      <c r="E28" s="6"/>
      <c r="F28" s="6"/>
    </row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Grupo 15 (O)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Fecoteme01</dc:creator>
  <cp:lastModifiedBy>Fecoteme01</cp:lastModifiedBy>
  <cp:lastPrinted>2021-08-22T19:31:34Z</cp:lastPrinted>
  <dcterms:created xsi:type="dcterms:W3CDTF">2021-08-22T14:18:23Z</dcterms:created>
  <dcterms:modified xsi:type="dcterms:W3CDTF">2021-09-14T05:35:17Z</dcterms:modified>
</cp:coreProperties>
</file>