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manos\Desktop\"/>
    </mc:Choice>
  </mc:AlternateContent>
  <xr:revisionPtr revIDLastSave="0" documentId="8_{FCE3A4CC-8066-4E32-A429-4312195A922D}" xr6:coauthVersionLast="47" xr6:coauthVersionMax="47" xr10:uidLastSave="{00000000-0000-0000-0000-000000000000}"/>
  <bookViews>
    <workbookView xWindow="-120" yWindow="-120" windowWidth="19440" windowHeight="11640" firstSheet="24" activeTab="26" xr2:uid="{00000000-000D-0000-FFFF-FFFF00000000}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Grupo 9 (I)" sheetId="10" r:id="rId10"/>
    <sheet name="Grupo 10 (J)" sheetId="11" r:id="rId11"/>
    <sheet name="Grupo 11 (K)" sheetId="12" r:id="rId12"/>
    <sheet name="Grupo 12 (L)" sheetId="13" r:id="rId13"/>
    <sheet name="Grupo 13 (M)" sheetId="14" r:id="rId14"/>
    <sheet name="Grupo 14 (N)" sheetId="15" r:id="rId15"/>
    <sheet name="Grupo 15 (O)" sheetId="16" r:id="rId16"/>
    <sheet name="Grupo 16 (P)" sheetId="17" r:id="rId17"/>
    <sheet name="Grupo 17 (Q)" sheetId="18" r:id="rId18"/>
    <sheet name="Grupo 18 (R)" sheetId="19" r:id="rId19"/>
    <sheet name="Grupo 19 (S)" sheetId="20" r:id="rId20"/>
    <sheet name="Grupo 20 (T)" sheetId="21" r:id="rId21"/>
    <sheet name="Grupo 21 (U)" sheetId="22" r:id="rId22"/>
    <sheet name="Grupo 22 (V)" sheetId="23" r:id="rId23"/>
    <sheet name="Grupo 23 (W)" sheetId="24" r:id="rId24"/>
    <sheet name="Grupo 24 (X)" sheetId="25" r:id="rId25"/>
    <sheet name="Grupo 25 (Y)" sheetId="26" r:id="rId26"/>
    <sheet name="Grupo 26 (Z)" sheetId="27" r:id="rId27"/>
    <sheet name="Grupo 27 (AA)" sheetId="28" r:id="rId28"/>
    <sheet name="Grupo 28 (AB)" sheetId="29" r:id="rId29"/>
    <sheet name="Rifa" sheetId="30" r:id="rId30"/>
    <sheet name="Llave" sheetId="31" r:id="rId3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3" i="31" l="1"/>
  <c r="U73" i="31"/>
  <c r="T73" i="31"/>
  <c r="S73" i="31"/>
  <c r="V72" i="31"/>
  <c r="U72" i="31"/>
  <c r="T72" i="31"/>
  <c r="S72" i="31"/>
  <c r="V71" i="31"/>
  <c r="U71" i="31"/>
  <c r="T71" i="31"/>
  <c r="S71" i="31"/>
  <c r="V70" i="31"/>
  <c r="U70" i="31"/>
  <c r="T70" i="31"/>
  <c r="S70" i="31"/>
  <c r="V69" i="31"/>
  <c r="U69" i="31"/>
  <c r="T69" i="31"/>
  <c r="S69" i="31"/>
  <c r="V68" i="31"/>
  <c r="U68" i="31"/>
  <c r="T68" i="31"/>
  <c r="S68" i="31"/>
  <c r="V67" i="31"/>
  <c r="U67" i="31"/>
  <c r="T67" i="31"/>
  <c r="S67" i="31"/>
  <c r="V66" i="31"/>
  <c r="U66" i="31"/>
  <c r="T66" i="31"/>
  <c r="S66" i="31"/>
  <c r="V65" i="31"/>
  <c r="U65" i="31"/>
  <c r="T65" i="31"/>
  <c r="S65" i="31"/>
  <c r="V64" i="31"/>
  <c r="U64" i="31"/>
  <c r="T64" i="31"/>
  <c r="S64" i="31"/>
  <c r="V63" i="31"/>
  <c r="U63" i="31"/>
  <c r="T63" i="31"/>
  <c r="S63" i="31"/>
  <c r="V62" i="31"/>
  <c r="U62" i="31"/>
  <c r="T62" i="31"/>
  <c r="S62" i="31"/>
  <c r="V61" i="31"/>
  <c r="U61" i="31"/>
  <c r="T61" i="31"/>
  <c r="S61" i="31"/>
  <c r="V60" i="31"/>
  <c r="U60" i="31"/>
  <c r="T60" i="31"/>
  <c r="S60" i="31"/>
  <c r="V59" i="31"/>
  <c r="U59" i="31"/>
  <c r="T59" i="31"/>
  <c r="S59" i="31"/>
  <c r="V58" i="31"/>
  <c r="U58" i="31"/>
  <c r="T58" i="31"/>
  <c r="S58" i="31"/>
  <c r="V57" i="31"/>
  <c r="U57" i="31"/>
  <c r="T57" i="31"/>
  <c r="S57" i="31"/>
  <c r="V56" i="31"/>
  <c r="U56" i="31"/>
  <c r="T56" i="31"/>
  <c r="S56" i="31"/>
  <c r="V55" i="31"/>
  <c r="U55" i="31"/>
  <c r="T55" i="31"/>
  <c r="S55" i="31"/>
  <c r="V54" i="31"/>
  <c r="U54" i="31"/>
  <c r="T54" i="31"/>
  <c r="S54" i="31"/>
  <c r="V53" i="31"/>
  <c r="U53" i="31"/>
  <c r="T53" i="31"/>
  <c r="S53" i="31"/>
  <c r="V52" i="31"/>
  <c r="U52" i="31"/>
  <c r="T52" i="31"/>
  <c r="S52" i="31"/>
  <c r="V51" i="31"/>
  <c r="U51" i="31"/>
  <c r="T51" i="31"/>
  <c r="S51" i="31"/>
  <c r="V50" i="31"/>
  <c r="U50" i="31"/>
  <c r="T50" i="31"/>
  <c r="S50" i="31"/>
  <c r="V49" i="31"/>
  <c r="U49" i="31"/>
  <c r="T49" i="31"/>
  <c r="S49" i="31"/>
  <c r="V48" i="31"/>
  <c r="U48" i="31"/>
  <c r="T48" i="31"/>
  <c r="S48" i="31"/>
  <c r="V47" i="31"/>
  <c r="U47" i="31"/>
  <c r="T47" i="31"/>
  <c r="S47" i="31"/>
  <c r="V46" i="31"/>
  <c r="U46" i="31"/>
  <c r="T46" i="31"/>
  <c r="S46" i="31"/>
  <c r="V45" i="31"/>
  <c r="U45" i="31"/>
  <c r="T45" i="31"/>
  <c r="S45" i="31"/>
  <c r="V44" i="31"/>
  <c r="U44" i="31"/>
  <c r="T44" i="31"/>
  <c r="S44" i="31"/>
  <c r="V43" i="31"/>
  <c r="U43" i="31"/>
  <c r="T43" i="31"/>
  <c r="S43" i="31"/>
  <c r="V42" i="31"/>
  <c r="U42" i="31"/>
  <c r="T42" i="31"/>
  <c r="S42" i="31"/>
  <c r="V39" i="31"/>
  <c r="U39" i="31"/>
  <c r="W39" i="31" s="1"/>
  <c r="W73" i="31" s="1"/>
  <c r="T39" i="31"/>
  <c r="S39" i="31"/>
  <c r="V38" i="31"/>
  <c r="U38" i="31"/>
  <c r="W38" i="31" s="1"/>
  <c r="W72" i="31" s="1"/>
  <c r="T38" i="31"/>
  <c r="S38" i="31"/>
  <c r="V37" i="31"/>
  <c r="U37" i="31"/>
  <c r="W37" i="31" s="1"/>
  <c r="W71" i="31" s="1"/>
  <c r="T37" i="31"/>
  <c r="S37" i="31"/>
  <c r="V36" i="31"/>
  <c r="U36" i="31"/>
  <c r="W36" i="31" s="1"/>
  <c r="W70" i="31" s="1"/>
  <c r="T36" i="31"/>
  <c r="S36" i="31"/>
  <c r="V35" i="31"/>
  <c r="U35" i="31"/>
  <c r="W35" i="31" s="1"/>
  <c r="W69" i="31" s="1"/>
  <c r="T35" i="31"/>
  <c r="S35" i="31"/>
  <c r="V34" i="31"/>
  <c r="U34" i="31"/>
  <c r="W34" i="31" s="1"/>
  <c r="W68" i="31" s="1"/>
  <c r="T34" i="31"/>
  <c r="S34" i="31"/>
  <c r="V33" i="31"/>
  <c r="U33" i="31"/>
  <c r="W33" i="31" s="1"/>
  <c r="W67" i="31" s="1"/>
  <c r="T33" i="31"/>
  <c r="S33" i="31"/>
  <c r="V32" i="31"/>
  <c r="U32" i="31"/>
  <c r="W32" i="31" s="1"/>
  <c r="W66" i="31" s="1"/>
  <c r="T32" i="31"/>
  <c r="S32" i="31"/>
  <c r="V31" i="31"/>
  <c r="U31" i="31"/>
  <c r="W31" i="31" s="1"/>
  <c r="W65" i="31" s="1"/>
  <c r="T31" i="31"/>
  <c r="S31" i="31"/>
  <c r="V30" i="31"/>
  <c r="U30" i="31"/>
  <c r="W30" i="31" s="1"/>
  <c r="W64" i="31" s="1"/>
  <c r="T30" i="31"/>
  <c r="S30" i="31"/>
  <c r="V29" i="31"/>
  <c r="U29" i="31"/>
  <c r="W29" i="31" s="1"/>
  <c r="W63" i="31" s="1"/>
  <c r="T29" i="31"/>
  <c r="S29" i="31"/>
  <c r="V28" i="31"/>
  <c r="U28" i="31"/>
  <c r="W28" i="31" s="1"/>
  <c r="W62" i="31" s="1"/>
  <c r="T28" i="31"/>
  <c r="S28" i="31"/>
  <c r="V27" i="31"/>
  <c r="U27" i="31"/>
  <c r="W27" i="31" s="1"/>
  <c r="W61" i="31" s="1"/>
  <c r="T27" i="31"/>
  <c r="S27" i="31"/>
  <c r="V26" i="31"/>
  <c r="U26" i="31"/>
  <c r="W26" i="31" s="1"/>
  <c r="W60" i="31" s="1"/>
  <c r="T26" i="31"/>
  <c r="S26" i="31"/>
  <c r="V25" i="31"/>
  <c r="U25" i="31"/>
  <c r="W25" i="31" s="1"/>
  <c r="W59" i="31" s="1"/>
  <c r="T25" i="31"/>
  <c r="S25" i="31"/>
  <c r="V24" i="31"/>
  <c r="U24" i="31"/>
  <c r="W24" i="31" s="1"/>
  <c r="W58" i="31" s="1"/>
  <c r="T24" i="31"/>
  <c r="S24" i="31"/>
  <c r="V23" i="31"/>
  <c r="U23" i="31"/>
  <c r="W23" i="31" s="1"/>
  <c r="W57" i="31" s="1"/>
  <c r="T23" i="31"/>
  <c r="S23" i="31"/>
  <c r="V22" i="31"/>
  <c r="U22" i="31"/>
  <c r="W22" i="31" s="1"/>
  <c r="W56" i="31" s="1"/>
  <c r="T22" i="31"/>
  <c r="S22" i="31"/>
  <c r="V21" i="31"/>
  <c r="U21" i="31"/>
  <c r="W21" i="31" s="1"/>
  <c r="W55" i="31" s="1"/>
  <c r="T21" i="31"/>
  <c r="S21" i="31"/>
  <c r="V20" i="31"/>
  <c r="U20" i="31"/>
  <c r="W20" i="31" s="1"/>
  <c r="W54" i="31" s="1"/>
  <c r="T20" i="31"/>
  <c r="S20" i="31"/>
  <c r="V19" i="31"/>
  <c r="U19" i="31"/>
  <c r="W19" i="31" s="1"/>
  <c r="W53" i="31" s="1"/>
  <c r="T19" i="31"/>
  <c r="S19" i="31"/>
  <c r="V18" i="31"/>
  <c r="U18" i="31"/>
  <c r="W18" i="31" s="1"/>
  <c r="W52" i="31" s="1"/>
  <c r="T18" i="31"/>
  <c r="S18" i="31"/>
  <c r="V17" i="31"/>
  <c r="U17" i="31"/>
  <c r="W17" i="31" s="1"/>
  <c r="W51" i="31" s="1"/>
  <c r="T17" i="31"/>
  <c r="S17" i="31"/>
  <c r="V16" i="31"/>
  <c r="U16" i="31"/>
  <c r="W16" i="31" s="1"/>
  <c r="W50" i="31" s="1"/>
  <c r="T16" i="31"/>
  <c r="S16" i="31"/>
  <c r="D16" i="31"/>
  <c r="F16" i="31" s="1"/>
  <c r="V15" i="31"/>
  <c r="U15" i="31"/>
  <c r="W15" i="31" s="1"/>
  <c r="W49" i="31" s="1"/>
  <c r="T15" i="31"/>
  <c r="S15" i="31"/>
  <c r="D15" i="31"/>
  <c r="F15" i="31" s="1"/>
  <c r="V14" i="31"/>
  <c r="U14" i="31"/>
  <c r="W14" i="31" s="1"/>
  <c r="W48" i="31" s="1"/>
  <c r="T14" i="31"/>
  <c r="S14" i="31"/>
  <c r="D14" i="31"/>
  <c r="F14" i="31" s="1"/>
  <c r="V13" i="31"/>
  <c r="U13" i="31"/>
  <c r="W13" i="31" s="1"/>
  <c r="W47" i="31" s="1"/>
  <c r="T13" i="31"/>
  <c r="S13" i="31"/>
  <c r="D13" i="31"/>
  <c r="F13" i="31" s="1"/>
  <c r="V12" i="31"/>
  <c r="U12" i="31"/>
  <c r="W12" i="31" s="1"/>
  <c r="W46" i="31" s="1"/>
  <c r="T12" i="31"/>
  <c r="S12" i="31"/>
  <c r="D12" i="31"/>
  <c r="F12" i="31" s="1"/>
  <c r="V11" i="31"/>
  <c r="U11" i="31"/>
  <c r="W11" i="31" s="1"/>
  <c r="W45" i="31" s="1"/>
  <c r="T11" i="31"/>
  <c r="S11" i="31"/>
  <c r="D11" i="31"/>
  <c r="F11" i="31" s="1"/>
  <c r="V10" i="31"/>
  <c r="U10" i="31"/>
  <c r="W10" i="31" s="1"/>
  <c r="W44" i="31" s="1"/>
  <c r="T10" i="31"/>
  <c r="S10" i="31"/>
  <c r="D10" i="31"/>
  <c r="F10" i="31" s="1"/>
  <c r="V9" i="31"/>
  <c r="U9" i="31"/>
  <c r="W9" i="31" s="1"/>
  <c r="W43" i="31" s="1"/>
  <c r="T9" i="31"/>
  <c r="S9" i="31"/>
  <c r="D9" i="31"/>
  <c r="F9" i="31" s="1"/>
  <c r="V8" i="31"/>
  <c r="U8" i="31"/>
  <c r="T8" i="31"/>
  <c r="S8" i="31"/>
  <c r="D8" i="31"/>
  <c r="F8" i="31" s="1"/>
  <c r="G15" i="29"/>
  <c r="F15" i="29"/>
  <c r="E15" i="29"/>
  <c r="D15" i="29"/>
  <c r="D20" i="29" s="1"/>
  <c r="D25" i="29" s="1"/>
  <c r="G14" i="29"/>
  <c r="F14" i="29"/>
  <c r="E14" i="29"/>
  <c r="D14" i="29"/>
  <c r="D19" i="29" s="1"/>
  <c r="D24" i="29" s="1"/>
  <c r="D29" i="29" s="1"/>
  <c r="G13" i="29"/>
  <c r="F13" i="29"/>
  <c r="E13" i="29"/>
  <c r="D13" i="29"/>
  <c r="D28" i="29" s="1"/>
  <c r="G12" i="29"/>
  <c r="F12" i="29"/>
  <c r="E12" i="29"/>
  <c r="D12" i="29"/>
  <c r="D26" i="29" s="1"/>
  <c r="G15" i="28"/>
  <c r="F15" i="28"/>
  <c r="E15" i="28"/>
  <c r="D15" i="28"/>
  <c r="D20" i="28" s="1"/>
  <c r="D25" i="28" s="1"/>
  <c r="G14" i="28"/>
  <c r="F14" i="28"/>
  <c r="E14" i="28"/>
  <c r="D14" i="28"/>
  <c r="D19" i="28" s="1"/>
  <c r="D24" i="28" s="1"/>
  <c r="D29" i="28" s="1"/>
  <c r="G13" i="28"/>
  <c r="F13" i="28"/>
  <c r="E13" i="28"/>
  <c r="D13" i="28"/>
  <c r="D28" i="28" s="1"/>
  <c r="G12" i="28"/>
  <c r="F12" i="28"/>
  <c r="E12" i="28"/>
  <c r="D12" i="28"/>
  <c r="D26" i="28" s="1"/>
  <c r="G14" i="27"/>
  <c r="F14" i="27"/>
  <c r="E14" i="27"/>
  <c r="D14" i="27"/>
  <c r="D23" i="27" s="1"/>
  <c r="G13" i="27"/>
  <c r="F13" i="27"/>
  <c r="E13" i="27"/>
  <c r="D13" i="27"/>
  <c r="D22" i="27" s="1"/>
  <c r="G12" i="27"/>
  <c r="F12" i="27"/>
  <c r="E12" i="27"/>
  <c r="D12" i="27"/>
  <c r="D20" i="27" s="1"/>
  <c r="G14" i="26"/>
  <c r="F14" i="26"/>
  <c r="E14" i="26"/>
  <c r="D14" i="26"/>
  <c r="G13" i="26"/>
  <c r="F13" i="26"/>
  <c r="E13" i="26"/>
  <c r="D13" i="26"/>
  <c r="G12" i="26"/>
  <c r="F12" i="26"/>
  <c r="E12" i="26"/>
  <c r="D12" i="26"/>
  <c r="D20" i="26" s="1"/>
  <c r="D20" i="25"/>
  <c r="G14" i="25"/>
  <c r="F14" i="25"/>
  <c r="E14" i="25"/>
  <c r="D14" i="25"/>
  <c r="G13" i="25"/>
  <c r="F13" i="25"/>
  <c r="E13" i="25"/>
  <c r="D13" i="25"/>
  <c r="D21" i="25" s="1"/>
  <c r="G12" i="25"/>
  <c r="F12" i="25"/>
  <c r="E12" i="25"/>
  <c r="D12" i="25"/>
  <c r="D18" i="25" s="1"/>
  <c r="G14" i="24"/>
  <c r="F14" i="24"/>
  <c r="E14" i="24"/>
  <c r="D14" i="24"/>
  <c r="G13" i="24"/>
  <c r="F13" i="24"/>
  <c r="E13" i="24"/>
  <c r="D13" i="24"/>
  <c r="D21" i="24" s="1"/>
  <c r="G12" i="24"/>
  <c r="F12" i="24"/>
  <c r="E12" i="24"/>
  <c r="D12" i="24"/>
  <c r="D20" i="24" s="1"/>
  <c r="D20" i="23"/>
  <c r="G14" i="23"/>
  <c r="F14" i="23"/>
  <c r="E14" i="23"/>
  <c r="D14" i="23"/>
  <c r="G13" i="23"/>
  <c r="F13" i="23"/>
  <c r="E13" i="23"/>
  <c r="D13" i="23"/>
  <c r="D21" i="23" s="1"/>
  <c r="G12" i="23"/>
  <c r="F12" i="23"/>
  <c r="E12" i="23"/>
  <c r="D12" i="23"/>
  <c r="D18" i="23" s="1"/>
  <c r="G14" i="22"/>
  <c r="F14" i="22"/>
  <c r="E14" i="22"/>
  <c r="D14" i="22"/>
  <c r="G13" i="22"/>
  <c r="F13" i="22"/>
  <c r="E13" i="22"/>
  <c r="D13" i="22"/>
  <c r="D21" i="22" s="1"/>
  <c r="G12" i="22"/>
  <c r="F12" i="22"/>
  <c r="E12" i="22"/>
  <c r="D12" i="22"/>
  <c r="D20" i="22" s="1"/>
  <c r="D20" i="21"/>
  <c r="G14" i="21"/>
  <c r="F14" i="21"/>
  <c r="E14" i="21"/>
  <c r="D14" i="21"/>
  <c r="G13" i="21"/>
  <c r="F13" i="21"/>
  <c r="E13" i="21"/>
  <c r="D13" i="21"/>
  <c r="D21" i="21" s="1"/>
  <c r="G12" i="21"/>
  <c r="F12" i="21"/>
  <c r="E12" i="21"/>
  <c r="D12" i="21"/>
  <c r="D18" i="21" s="1"/>
  <c r="G14" i="20"/>
  <c r="F14" i="20"/>
  <c r="E14" i="20"/>
  <c r="D14" i="20"/>
  <c r="G13" i="20"/>
  <c r="F13" i="20"/>
  <c r="E13" i="20"/>
  <c r="D13" i="20"/>
  <c r="D21" i="20" s="1"/>
  <c r="G12" i="20"/>
  <c r="F12" i="20"/>
  <c r="E12" i="20"/>
  <c r="D12" i="20"/>
  <c r="D20" i="20" s="1"/>
  <c r="D20" i="19"/>
  <c r="G14" i="19"/>
  <c r="F14" i="19"/>
  <c r="E14" i="19"/>
  <c r="D14" i="19"/>
  <c r="G13" i="19"/>
  <c r="F13" i="19"/>
  <c r="E13" i="19"/>
  <c r="D13" i="19"/>
  <c r="D21" i="19" s="1"/>
  <c r="G12" i="19"/>
  <c r="F12" i="19"/>
  <c r="E12" i="19"/>
  <c r="D12" i="19"/>
  <c r="D18" i="19" s="1"/>
  <c r="G14" i="18"/>
  <c r="F14" i="18"/>
  <c r="E14" i="18"/>
  <c r="D14" i="18"/>
  <c r="G13" i="18"/>
  <c r="F13" i="18"/>
  <c r="E13" i="18"/>
  <c r="D13" i="18"/>
  <c r="D21" i="18" s="1"/>
  <c r="G12" i="18"/>
  <c r="F12" i="18"/>
  <c r="E12" i="18"/>
  <c r="D12" i="18"/>
  <c r="D20" i="18" s="1"/>
  <c r="D20" i="17"/>
  <c r="G14" i="17"/>
  <c r="F14" i="17"/>
  <c r="E14" i="17"/>
  <c r="D14" i="17"/>
  <c r="G13" i="17"/>
  <c r="F13" i="17"/>
  <c r="E13" i="17"/>
  <c r="D13" i="17"/>
  <c r="D21" i="17" s="1"/>
  <c r="G12" i="17"/>
  <c r="F12" i="17"/>
  <c r="E12" i="17"/>
  <c r="D12" i="17"/>
  <c r="D18" i="17" s="1"/>
  <c r="D23" i="16"/>
  <c r="D21" i="16"/>
  <c r="D19" i="16"/>
  <c r="G14" i="16"/>
  <c r="F14" i="16"/>
  <c r="E14" i="16"/>
  <c r="D14" i="16"/>
  <c r="G13" i="16"/>
  <c r="F13" i="16"/>
  <c r="E13" i="16"/>
  <c r="D13" i="16"/>
  <c r="D22" i="16" s="1"/>
  <c r="G12" i="16"/>
  <c r="F12" i="16"/>
  <c r="E12" i="16"/>
  <c r="D12" i="16"/>
  <c r="D20" i="16" s="1"/>
  <c r="D23" i="15"/>
  <c r="D21" i="15"/>
  <c r="D19" i="15"/>
  <c r="G14" i="15"/>
  <c r="F14" i="15"/>
  <c r="E14" i="15"/>
  <c r="D14" i="15"/>
  <c r="G13" i="15"/>
  <c r="F13" i="15"/>
  <c r="E13" i="15"/>
  <c r="D13" i="15"/>
  <c r="D22" i="15" s="1"/>
  <c r="G12" i="15"/>
  <c r="F12" i="15"/>
  <c r="E12" i="15"/>
  <c r="D12" i="15"/>
  <c r="D20" i="15" s="1"/>
  <c r="D23" i="14"/>
  <c r="D21" i="14"/>
  <c r="D19" i="14"/>
  <c r="G14" i="14"/>
  <c r="F14" i="14"/>
  <c r="E14" i="14"/>
  <c r="D14" i="14"/>
  <c r="G13" i="14"/>
  <c r="F13" i="14"/>
  <c r="E13" i="14"/>
  <c r="D13" i="14"/>
  <c r="D22" i="14" s="1"/>
  <c r="G12" i="14"/>
  <c r="F12" i="14"/>
  <c r="E12" i="14"/>
  <c r="D12" i="14"/>
  <c r="D20" i="14" s="1"/>
  <c r="D23" i="13"/>
  <c r="D21" i="13"/>
  <c r="D19" i="13"/>
  <c r="G14" i="13"/>
  <c r="F14" i="13"/>
  <c r="E14" i="13"/>
  <c r="D14" i="13"/>
  <c r="G13" i="13"/>
  <c r="F13" i="13"/>
  <c r="E13" i="13"/>
  <c r="D13" i="13"/>
  <c r="D22" i="13" s="1"/>
  <c r="G12" i="13"/>
  <c r="F12" i="13"/>
  <c r="E12" i="13"/>
  <c r="D12" i="13"/>
  <c r="D20" i="13" s="1"/>
  <c r="D23" i="12"/>
  <c r="D21" i="12"/>
  <c r="D19" i="12"/>
  <c r="G14" i="12"/>
  <c r="F14" i="12"/>
  <c r="E14" i="12"/>
  <c r="D14" i="12"/>
  <c r="G13" i="12"/>
  <c r="F13" i="12"/>
  <c r="E13" i="12"/>
  <c r="D13" i="12"/>
  <c r="D22" i="12" s="1"/>
  <c r="G12" i="12"/>
  <c r="F12" i="12"/>
  <c r="E12" i="12"/>
  <c r="D12" i="12"/>
  <c r="D20" i="12" s="1"/>
  <c r="D21" i="11"/>
  <c r="G14" i="11"/>
  <c r="F14" i="11"/>
  <c r="E14" i="11"/>
  <c r="D14" i="11"/>
  <c r="D23" i="11" s="1"/>
  <c r="G13" i="11"/>
  <c r="F13" i="11"/>
  <c r="E13" i="11"/>
  <c r="D13" i="11"/>
  <c r="D22" i="11" s="1"/>
  <c r="G12" i="11"/>
  <c r="F12" i="11"/>
  <c r="E12" i="11"/>
  <c r="D12" i="11"/>
  <c r="D20" i="11" s="1"/>
  <c r="D23" i="10"/>
  <c r="D21" i="10"/>
  <c r="D19" i="10"/>
  <c r="G14" i="10"/>
  <c r="F14" i="10"/>
  <c r="E14" i="10"/>
  <c r="D14" i="10"/>
  <c r="G13" i="10"/>
  <c r="F13" i="10"/>
  <c r="E13" i="10"/>
  <c r="D13" i="10"/>
  <c r="D22" i="10" s="1"/>
  <c r="G12" i="10"/>
  <c r="F12" i="10"/>
  <c r="E12" i="10"/>
  <c r="D12" i="10"/>
  <c r="D20" i="10" s="1"/>
  <c r="D21" i="9"/>
  <c r="G14" i="9"/>
  <c r="F14" i="9"/>
  <c r="E14" i="9"/>
  <c r="D14" i="9"/>
  <c r="D23" i="9" s="1"/>
  <c r="G13" i="9"/>
  <c r="F13" i="9"/>
  <c r="E13" i="9"/>
  <c r="D13" i="9"/>
  <c r="D22" i="9" s="1"/>
  <c r="G12" i="9"/>
  <c r="F12" i="9"/>
  <c r="E12" i="9"/>
  <c r="D12" i="9"/>
  <c r="D20" i="9" s="1"/>
  <c r="D23" i="8"/>
  <c r="D21" i="8"/>
  <c r="D19" i="8"/>
  <c r="G14" i="8"/>
  <c r="F14" i="8"/>
  <c r="E14" i="8"/>
  <c r="D14" i="8"/>
  <c r="G13" i="8"/>
  <c r="F13" i="8"/>
  <c r="E13" i="8"/>
  <c r="D13" i="8"/>
  <c r="D22" i="8" s="1"/>
  <c r="G12" i="8"/>
  <c r="F12" i="8"/>
  <c r="E12" i="8"/>
  <c r="D12" i="8"/>
  <c r="D20" i="8" s="1"/>
  <c r="D23" i="7"/>
  <c r="D21" i="7"/>
  <c r="D19" i="7"/>
  <c r="G14" i="7"/>
  <c r="F14" i="7"/>
  <c r="E14" i="7"/>
  <c r="D14" i="7"/>
  <c r="G13" i="7"/>
  <c r="F13" i="7"/>
  <c r="E13" i="7"/>
  <c r="D13" i="7"/>
  <c r="D22" i="7" s="1"/>
  <c r="G12" i="7"/>
  <c r="F12" i="7"/>
  <c r="E12" i="7"/>
  <c r="D12" i="7"/>
  <c r="D20" i="7" s="1"/>
  <c r="D23" i="6"/>
  <c r="D21" i="6"/>
  <c r="D19" i="6"/>
  <c r="G14" i="6"/>
  <c r="F14" i="6"/>
  <c r="E14" i="6"/>
  <c r="D14" i="6"/>
  <c r="G13" i="6"/>
  <c r="F13" i="6"/>
  <c r="E13" i="6"/>
  <c r="D13" i="6"/>
  <c r="D22" i="6" s="1"/>
  <c r="G12" i="6"/>
  <c r="F12" i="6"/>
  <c r="E12" i="6"/>
  <c r="D12" i="6"/>
  <c r="D20" i="6" s="1"/>
  <c r="D23" i="5"/>
  <c r="D21" i="5"/>
  <c r="D19" i="5"/>
  <c r="G14" i="5"/>
  <c r="F14" i="5"/>
  <c r="E14" i="5"/>
  <c r="D14" i="5"/>
  <c r="G13" i="5"/>
  <c r="F13" i="5"/>
  <c r="E13" i="5"/>
  <c r="D13" i="5"/>
  <c r="D22" i="5" s="1"/>
  <c r="G12" i="5"/>
  <c r="F12" i="5"/>
  <c r="E12" i="5"/>
  <c r="D12" i="5"/>
  <c r="D20" i="5" s="1"/>
  <c r="D23" i="4"/>
  <c r="D21" i="4"/>
  <c r="D19" i="4"/>
  <c r="G14" i="4"/>
  <c r="F14" i="4"/>
  <c r="E14" i="4"/>
  <c r="D14" i="4"/>
  <c r="G13" i="4"/>
  <c r="F13" i="4"/>
  <c r="E13" i="4"/>
  <c r="D13" i="4"/>
  <c r="D22" i="4" s="1"/>
  <c r="G12" i="4"/>
  <c r="F12" i="4"/>
  <c r="E12" i="4"/>
  <c r="D12" i="4"/>
  <c r="D20" i="4" s="1"/>
  <c r="D23" i="3"/>
  <c r="D21" i="3"/>
  <c r="D19" i="3"/>
  <c r="G14" i="3"/>
  <c r="F14" i="3"/>
  <c r="E14" i="3"/>
  <c r="D14" i="3"/>
  <c r="G13" i="3"/>
  <c r="F13" i="3"/>
  <c r="E13" i="3"/>
  <c r="D13" i="3"/>
  <c r="D22" i="3" s="1"/>
  <c r="G12" i="3"/>
  <c r="F12" i="3"/>
  <c r="E12" i="3"/>
  <c r="D12" i="3"/>
  <c r="D20" i="3" s="1"/>
  <c r="D23" i="2"/>
  <c r="D21" i="2"/>
  <c r="D19" i="2"/>
  <c r="G14" i="2"/>
  <c r="F14" i="2"/>
  <c r="E14" i="2"/>
  <c r="D14" i="2"/>
  <c r="G13" i="2"/>
  <c r="F13" i="2"/>
  <c r="E13" i="2"/>
  <c r="D13" i="2"/>
  <c r="D22" i="2" s="1"/>
  <c r="G12" i="2"/>
  <c r="F12" i="2"/>
  <c r="E12" i="2"/>
  <c r="D12" i="2"/>
  <c r="D20" i="2" s="1"/>
  <c r="D19" i="11" l="1"/>
  <c r="D19" i="9"/>
  <c r="D23" i="18"/>
  <c r="D19" i="18"/>
  <c r="D18" i="18"/>
  <c r="D22" i="18"/>
  <c r="D23" i="20"/>
  <c r="D19" i="20"/>
  <c r="D18" i="20"/>
  <c r="D22" i="20"/>
  <c r="D23" i="22"/>
  <c r="D19" i="22"/>
  <c r="D18" i="22"/>
  <c r="D22" i="22"/>
  <c r="D23" i="24"/>
  <c r="D19" i="24"/>
  <c r="D18" i="24"/>
  <c r="D22" i="24"/>
  <c r="D22" i="26"/>
  <c r="D21" i="26"/>
  <c r="D23" i="26"/>
  <c r="D19" i="26"/>
  <c r="D18" i="26"/>
  <c r="D18" i="2"/>
  <c r="D18" i="3"/>
  <c r="D18" i="4"/>
  <c r="D18" i="5"/>
  <c r="D18" i="6"/>
  <c r="D18" i="7"/>
  <c r="D18" i="8"/>
  <c r="D18" i="9"/>
  <c r="D18" i="10"/>
  <c r="D18" i="11"/>
  <c r="D18" i="12"/>
  <c r="D18" i="13"/>
  <c r="D18" i="14"/>
  <c r="D18" i="15"/>
  <c r="D18" i="16"/>
  <c r="D23" i="17"/>
  <c r="D19" i="17"/>
  <c r="D22" i="17"/>
  <c r="D23" i="19"/>
  <c r="D19" i="19"/>
  <c r="D22" i="19"/>
  <c r="D23" i="21"/>
  <c r="D19" i="21"/>
  <c r="D22" i="21"/>
  <c r="D23" i="23"/>
  <c r="D19" i="23"/>
  <c r="D22" i="23"/>
  <c r="D23" i="25"/>
  <c r="D19" i="25"/>
  <c r="D22" i="25"/>
  <c r="D19" i="27"/>
  <c r="D21" i="27"/>
  <c r="D21" i="28"/>
  <c r="D23" i="28"/>
  <c r="D27" i="28"/>
  <c r="D21" i="29"/>
  <c r="D23" i="29"/>
  <c r="D27" i="29"/>
  <c r="E8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0" i="31"/>
  <c r="D39" i="31"/>
  <c r="D38" i="31"/>
  <c r="D37" i="31"/>
  <c r="D36" i="31"/>
  <c r="D35" i="31"/>
  <c r="D34" i="31"/>
  <c r="D33" i="31"/>
  <c r="D32" i="31"/>
  <c r="D31" i="31"/>
  <c r="D30" i="31"/>
  <c r="W8" i="31"/>
  <c r="W42" i="31" s="1"/>
  <c r="E9" i="31"/>
  <c r="E10" i="31"/>
  <c r="E11" i="31"/>
  <c r="E12" i="31"/>
  <c r="E13" i="31"/>
  <c r="E14" i="31"/>
  <c r="E15" i="31"/>
  <c r="E16" i="31"/>
  <c r="D18" i="27"/>
  <c r="D18" i="28"/>
  <c r="D22" i="28"/>
  <c r="D18" i="29"/>
  <c r="D22" i="29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41" i="31"/>
  <c r="F29" i="31" l="1"/>
  <c r="E29" i="31"/>
  <c r="F27" i="31"/>
  <c r="E27" i="31"/>
  <c r="F25" i="31"/>
  <c r="E25" i="31"/>
  <c r="F23" i="31"/>
  <c r="E23" i="31"/>
  <c r="F21" i="31"/>
  <c r="E21" i="31"/>
  <c r="F19" i="31"/>
  <c r="E19" i="31"/>
  <c r="F17" i="31"/>
  <c r="E17" i="31"/>
  <c r="F31" i="31"/>
  <c r="E31" i="31"/>
  <c r="F33" i="31"/>
  <c r="E33" i="31"/>
  <c r="F35" i="31"/>
  <c r="E35" i="31"/>
  <c r="F37" i="31"/>
  <c r="E37" i="31"/>
  <c r="F39" i="31"/>
  <c r="E39" i="31"/>
  <c r="F42" i="31"/>
  <c r="E42" i="31"/>
  <c r="F44" i="31"/>
  <c r="E44" i="31"/>
  <c r="F46" i="31"/>
  <c r="E46" i="31"/>
  <c r="F48" i="31"/>
  <c r="E48" i="31"/>
  <c r="F50" i="31"/>
  <c r="E50" i="31"/>
  <c r="F52" i="31"/>
  <c r="E52" i="31"/>
  <c r="F54" i="31"/>
  <c r="E54" i="31"/>
  <c r="F56" i="31"/>
  <c r="E56" i="31"/>
  <c r="F58" i="31"/>
  <c r="E58" i="31"/>
  <c r="F60" i="31"/>
  <c r="E60" i="31"/>
  <c r="F62" i="31"/>
  <c r="E62" i="31"/>
  <c r="E64" i="31"/>
  <c r="F64" i="31"/>
  <c r="E66" i="31"/>
  <c r="F66" i="31"/>
  <c r="E68" i="31"/>
  <c r="F68" i="31"/>
  <c r="E70" i="31"/>
  <c r="F70" i="31"/>
  <c r="E41" i="31"/>
  <c r="F41" i="31"/>
  <c r="F28" i="31"/>
  <c r="E28" i="31"/>
  <c r="F26" i="31"/>
  <c r="E26" i="31"/>
  <c r="F24" i="31"/>
  <c r="E24" i="31"/>
  <c r="F22" i="31"/>
  <c r="E22" i="31"/>
  <c r="F20" i="31"/>
  <c r="E20" i="31"/>
  <c r="F18" i="31"/>
  <c r="E18" i="31"/>
  <c r="F30" i="31"/>
  <c r="E30" i="31"/>
  <c r="F32" i="31"/>
  <c r="E32" i="31"/>
  <c r="F34" i="31"/>
  <c r="E34" i="31"/>
  <c r="F36" i="31"/>
  <c r="E36" i="31"/>
  <c r="F38" i="31"/>
  <c r="E38" i="31"/>
  <c r="F40" i="31"/>
  <c r="E40" i="31"/>
  <c r="F43" i="31"/>
  <c r="E43" i="31"/>
  <c r="F45" i="31"/>
  <c r="E45" i="31"/>
  <c r="F47" i="31"/>
  <c r="E47" i="31"/>
  <c r="F49" i="31"/>
  <c r="E49" i="31"/>
  <c r="F51" i="31"/>
  <c r="E51" i="31"/>
  <c r="F53" i="31"/>
  <c r="E53" i="31"/>
  <c r="F55" i="31"/>
  <c r="E55" i="31"/>
  <c r="F57" i="31"/>
  <c r="E57" i="31"/>
  <c r="F59" i="31"/>
  <c r="E59" i="31"/>
  <c r="F61" i="31"/>
  <c r="E61" i="31"/>
  <c r="F63" i="31"/>
  <c r="E63" i="31"/>
  <c r="E65" i="31"/>
  <c r="F65" i="31"/>
  <c r="E67" i="31"/>
  <c r="F67" i="31"/>
  <c r="E69" i="31"/>
  <c r="F69" i="31"/>
  <c r="E71" i="31"/>
  <c r="F71" i="31"/>
</calcChain>
</file>

<file path=xl/sharedStrings.xml><?xml version="1.0" encoding="utf-8"?>
<sst xmlns="http://schemas.openxmlformats.org/spreadsheetml/2006/main" count="1142" uniqueCount="255">
  <si>
    <t>1er Ranking Nacional 2022</t>
  </si>
  <si>
    <t>REPORTE DE INSCRIPCION PARA SEXTA</t>
  </si>
  <si>
    <t>CARNE</t>
  </si>
  <si>
    <t>NOMBRE</t>
  </si>
  <si>
    <t>CLUB</t>
  </si>
  <si>
    <t>RANKING</t>
  </si>
  <si>
    <t>PUNTOS</t>
  </si>
  <si>
    <t>Andres Eduardo Cabrera Vargas</t>
  </si>
  <si>
    <t>UNED</t>
  </si>
  <si>
    <t>Eduardo Trejos Granados</t>
  </si>
  <si>
    <t>Coronado</t>
  </si>
  <si>
    <t>David Andres Atias Ramos</t>
  </si>
  <si>
    <t>Escazu</t>
  </si>
  <si>
    <t>Alberto Alan Li</t>
  </si>
  <si>
    <t>Luis Felipe Roman Ching</t>
  </si>
  <si>
    <t>Jaydrick Shamall Baker Crawford</t>
  </si>
  <si>
    <t>CCDR Desamparados</t>
  </si>
  <si>
    <t>Ricardo Castro Torres</t>
  </si>
  <si>
    <t>Mora</t>
  </si>
  <si>
    <t>Carlos Esquivel</t>
  </si>
  <si>
    <t>Puntarenas</t>
  </si>
  <si>
    <t>Adrian Chinchilla Godinez</t>
  </si>
  <si>
    <t>Fabrizio Rivera Segura</t>
  </si>
  <si>
    <t>Cartago</t>
  </si>
  <si>
    <t>Emanuel Jesus Vazquez Rodriguez</t>
  </si>
  <si>
    <t>Sebastian Mora Fuentes</t>
  </si>
  <si>
    <t>Santa Ana</t>
  </si>
  <si>
    <t>Trixy Caravaca Ramirez</t>
  </si>
  <si>
    <t>Esparza</t>
  </si>
  <si>
    <t>Asaf Caravaca Ramirez</t>
  </si>
  <si>
    <t>Mauro Ugarte Meza</t>
  </si>
  <si>
    <t>Monica Ramirez Azofeifa</t>
  </si>
  <si>
    <t>Lucca Nael Lobo Diaz</t>
  </si>
  <si>
    <t>Josué Solano</t>
  </si>
  <si>
    <t>John Steve Molina Pacheco</t>
  </si>
  <si>
    <t>Alajuela</t>
  </si>
  <si>
    <t>David Aguilar</t>
  </si>
  <si>
    <t>Jesse Chuang</t>
  </si>
  <si>
    <t>San Ramon</t>
  </si>
  <si>
    <t>Karolina Chinchilla</t>
  </si>
  <si>
    <t>COLYPRO</t>
  </si>
  <si>
    <t>Mercedes Valenzuela Brenes</t>
  </si>
  <si>
    <t>Luis Eduardo Valencia Flandez</t>
  </si>
  <si>
    <t>Maria Paula Madrigal Cardenas</t>
  </si>
  <si>
    <t>Moises Alvarez Salas</t>
  </si>
  <si>
    <t>Yaroth Oviedo Duran</t>
  </si>
  <si>
    <t>Montes de Oca</t>
  </si>
  <si>
    <t>Adriana Arroyo Diaz</t>
  </si>
  <si>
    <t>Santiago Villalobos Ramirez</t>
  </si>
  <si>
    <t>Mary Anel Carvajal Diaz</t>
  </si>
  <si>
    <t>Dionisio Palacio Amador</t>
  </si>
  <si>
    <t>TEC</t>
  </si>
  <si>
    <t>Valentina Aragon  Martinez</t>
  </si>
  <si>
    <t>Juan Vicente Araya Corrales</t>
  </si>
  <si>
    <t>Perez Zeledon</t>
  </si>
  <si>
    <t>Joseph Brenes Quesada</t>
  </si>
  <si>
    <t>San Jose</t>
  </si>
  <si>
    <t>Paul Kleiman Neuman</t>
  </si>
  <si>
    <t>Bernardo Chang Gonzalez</t>
  </si>
  <si>
    <t>Lip Wing Foung Ng</t>
  </si>
  <si>
    <t>Asociacion China</t>
  </si>
  <si>
    <t>Ximena Miller Mora</t>
  </si>
  <si>
    <t>Ana Victoria Montero Nuñez</t>
  </si>
  <si>
    <t>Jose Daniel Mora Fuentes</t>
  </si>
  <si>
    <t>Jose Alberto Velasquez Marin</t>
  </si>
  <si>
    <t>Alberto Shum Chan</t>
  </si>
  <si>
    <t>Vazquez de Coronado</t>
  </si>
  <si>
    <t>Lukas Ceciliano Esquivel</t>
  </si>
  <si>
    <t>Longino Soto Boucart</t>
  </si>
  <si>
    <t>Jose Andres Murillo Chaves</t>
  </si>
  <si>
    <t>Sebastian Masis Murillo</t>
  </si>
  <si>
    <t>Joan Andres Aguero Vargas</t>
  </si>
  <si>
    <t>Gabriel Alberto Ramirez Jaimes</t>
  </si>
  <si>
    <t>Marco Antonio Lopez Perez</t>
  </si>
  <si>
    <t>Thaylin Garbanzo Ulate</t>
  </si>
  <si>
    <t>Aserri</t>
  </si>
  <si>
    <t>Maria Jose Jimenez Abarca</t>
  </si>
  <si>
    <t>Emmanuel Estrada Garcia</t>
  </si>
  <si>
    <t>Christian Carvajal Diaz</t>
  </si>
  <si>
    <t>Genesis Nahomy Vargas Sanchez</t>
  </si>
  <si>
    <t>Corredores</t>
  </si>
  <si>
    <t>Mathias Garbanzo Ulate</t>
  </si>
  <si>
    <t>Desamparados</t>
  </si>
  <si>
    <t>Jaydelinne Shanney Baker Crawford</t>
  </si>
  <si>
    <t>Esteban Murillo Chaves</t>
  </si>
  <si>
    <t>Ricardo Elias Charpentier Quesada</t>
  </si>
  <si>
    <t>Jason Gilberto Guerrero Oviedo</t>
  </si>
  <si>
    <t>Eduardo Betanco diaz</t>
  </si>
  <si>
    <t>kevin Rene Velasquez Cucalon</t>
  </si>
  <si>
    <t>SANTA ANA</t>
  </si>
  <si>
    <t>Nicolas Miller Muñoz</t>
  </si>
  <si>
    <t>San jose</t>
  </si>
  <si>
    <t>Jonathan Salas Barboza</t>
  </si>
  <si>
    <t>Kendall Cerdas Moraga</t>
  </si>
  <si>
    <t>San José</t>
  </si>
  <si>
    <t>Amanda Jiménez Moraga</t>
  </si>
  <si>
    <t>Matías Pérez De La Cuesta</t>
  </si>
  <si>
    <t>Escazú</t>
  </si>
  <si>
    <t>Alejandro Peñaranda Soto</t>
  </si>
  <si>
    <t>Vasquez de Coronado</t>
  </si>
  <si>
    <t>Olivier Prouteau Latrasse</t>
  </si>
  <si>
    <t>Sara Valeria Arguedas Suarez</t>
  </si>
  <si>
    <t>Isabella Naranjo Ramirez</t>
  </si>
  <si>
    <t>Alberto Blanco Ledezma</t>
  </si>
  <si>
    <t>Isaac Josue Arguedas Suarez</t>
  </si>
  <si>
    <t>Adrian Meltzer Aizenman</t>
  </si>
  <si>
    <t>Jaim Rosenstock Gutreiman</t>
  </si>
  <si>
    <t>Jean Claude Marcel Goron</t>
  </si>
  <si>
    <t>Costa Rica Teble Tenis Academy</t>
  </si>
  <si>
    <t>Joseph Vargas Kelsh</t>
  </si>
  <si>
    <t>San Carlos</t>
  </si>
  <si>
    <t>Carlos David Badilla Villegas</t>
  </si>
  <si>
    <t>Cristopher Cascante Marin</t>
  </si>
  <si>
    <t>Leonardo Arguello Rojas</t>
  </si>
  <si>
    <t>Joshua Andres Flores Ledezma</t>
  </si>
  <si>
    <t>Moises Dani Campos Cruz</t>
  </si>
  <si>
    <t>Isabelle Chaplet</t>
  </si>
  <si>
    <t>Costa Rica Table Tennis Academy</t>
  </si>
  <si>
    <t>Luis Andrey Moreno Marín</t>
  </si>
  <si>
    <t>Aserrí</t>
  </si>
  <si>
    <t>NUEVO AFILIADO</t>
  </si>
  <si>
    <t>Daniel Francisco Miranda Valladares</t>
  </si>
  <si>
    <t>Juan Pablo Salas Barboza</t>
  </si>
  <si>
    <t>Juan Miguel Arias Salas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</si>
  <si>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</si>
  <si>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</si>
  <si>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</si>
  <si>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</si>
  <si>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</si>
  <si>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</si>
  <si>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</si>
  <si>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</si>
  <si>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</si>
  <si>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</si>
  <si>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</si>
  <si>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</si>
  <si>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</si>
  <si>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</si>
  <si>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</si>
  <si>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</si>
  <si>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</si>
  <si>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</si>
  <si>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</si>
  <si>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</si>
  <si>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SEXTA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</si>
  <si>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</si>
  <si>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</si>
  <si>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</si>
  <si>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</si>
  <si>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</si>
  <si>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</si>
  <si>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</si>
  <si>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</si>
  <si>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</si>
  <si>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</si>
  <si>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</si>
  <si>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>12 (L)</t>
  </si>
  <si>
    <t>13 (M)</t>
  </si>
  <si>
    <t>14 (N)</t>
  </si>
  <si>
    <t>15 (O)</t>
  </si>
  <si>
    <t>16 (P)</t>
  </si>
  <si>
    <t>17 (Q)</t>
  </si>
  <si>
    <t>18 (R)</t>
  </si>
  <si>
    <t>19 (S)</t>
  </si>
  <si>
    <t>20 (T)</t>
  </si>
  <si>
    <t>21 (U)</t>
  </si>
  <si>
    <t>22 (V)</t>
  </si>
  <si>
    <t>23 (W)</t>
  </si>
  <si>
    <t>24 (X)</t>
  </si>
  <si>
    <t>25 (Y)</t>
  </si>
  <si>
    <t>26 (Z)</t>
  </si>
  <si>
    <t xml:space="preserve">Fecha: </t>
  </si>
  <si>
    <t>Categoría:</t>
  </si>
  <si>
    <t>Nº</t>
  </si>
  <si>
    <t>27 ([)</t>
  </si>
  <si>
    <t>28 (\)</t>
  </si>
  <si>
    <t>Pegue el resultado de la rifa abajo</t>
  </si>
  <si>
    <t>Posicion en la llave</t>
  </si>
  <si>
    <t>1A</t>
  </si>
  <si>
    <t>bye</t>
  </si>
  <si>
    <t>2\</t>
  </si>
  <si>
    <t>2Z</t>
  </si>
  <si>
    <t>1W</t>
  </si>
  <si>
    <t>2G</t>
  </si>
  <si>
    <t>2T</t>
  </si>
  <si>
    <t>1O</t>
  </si>
  <si>
    <t>1L</t>
  </si>
  <si>
    <t>2J</t>
  </si>
  <si>
    <t>2K</t>
  </si>
  <si>
    <t>1S</t>
  </si>
  <si>
    <t>1Q</t>
  </si>
  <si>
    <t>2E</t>
  </si>
  <si>
    <t>1H</t>
  </si>
  <si>
    <t>1F</t>
  </si>
  <si>
    <t>2P</t>
  </si>
  <si>
    <t>1[</t>
  </si>
  <si>
    <t>1V</t>
  </si>
  <si>
    <t>2B</t>
  </si>
  <si>
    <t>2I</t>
  </si>
  <si>
    <t>1M</t>
  </si>
  <si>
    <t>1N</t>
  </si>
  <si>
    <t>2R</t>
  </si>
  <si>
    <t>2C</t>
  </si>
  <si>
    <t>1X</t>
  </si>
  <si>
    <t>2Y</t>
  </si>
  <si>
    <t>2U</t>
  </si>
  <si>
    <t>1D</t>
  </si>
  <si>
    <t>1C</t>
  </si>
  <si>
    <t>2M</t>
  </si>
  <si>
    <t>2[</t>
  </si>
  <si>
    <t>1T</t>
  </si>
  <si>
    <t>2N</t>
  </si>
  <si>
    <t>2D</t>
  </si>
  <si>
    <t>1P</t>
  </si>
  <si>
    <t>1I</t>
  </si>
  <si>
    <t>2W</t>
  </si>
  <si>
    <t>2O</t>
  </si>
  <si>
    <t>1Z</t>
  </si>
  <si>
    <t>1\</t>
  </si>
  <si>
    <t>2Q</t>
  </si>
  <si>
    <t>1E</t>
  </si>
  <si>
    <t>1G</t>
  </si>
  <si>
    <t>2S</t>
  </si>
  <si>
    <t>1U</t>
  </si>
  <si>
    <t>1R</t>
  </si>
  <si>
    <t>2X</t>
  </si>
  <si>
    <t>2L</t>
  </si>
  <si>
    <t>1J</t>
  </si>
  <si>
    <t>1K</t>
  </si>
  <si>
    <t>2F</t>
  </si>
  <si>
    <t>2V</t>
  </si>
  <si>
    <t>1Y</t>
  </si>
  <si>
    <t>2A</t>
  </si>
  <si>
    <t>2H</t>
  </si>
  <si>
    <t>1B</t>
  </si>
  <si>
    <t>Llave final</t>
  </si>
  <si>
    <t>GANADORES DE GRUPO</t>
  </si>
  <si>
    <t>1st G1</t>
  </si>
  <si>
    <t>Gr</t>
  </si>
  <si>
    <t>2nd</t>
  </si>
  <si>
    <t>1st 17-32</t>
  </si>
  <si>
    <t>1st 9-16</t>
  </si>
  <si>
    <t>1st 5-8</t>
  </si>
  <si>
    <t>1]</t>
  </si>
  <si>
    <t>1^</t>
  </si>
  <si>
    <t>1_</t>
  </si>
  <si>
    <t>1st G3-4</t>
  </si>
  <si>
    <t>1`</t>
  </si>
  <si>
    <t>SEGUNDOS DE GRUPO</t>
  </si>
  <si>
    <t>2]</t>
  </si>
  <si>
    <t>1st G2</t>
  </si>
  <si>
    <t>2^</t>
  </si>
  <si>
    <t>2_</t>
  </si>
  <si>
    <t>2`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</si>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</sst>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22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4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14" fontId="184" fillId="2" borderId="1" xfId="0" applyNumberFormat="1" applyFont="1" applyFill="1" applyBorder="1"/>
    <xf numFmtId="0" fontId="185" fillId="2" borderId="1" xfId="0" applyNumberFormat="1" applyFont="1" applyFill="1" applyBorder="1"/>
    <xf numFmtId="0" fontId="186" fillId="2" borderId="1" xfId="0" applyNumberFormat="1" applyFont="1" applyFill="1" applyBorder="1"/>
    <xf numFmtId="0" fontId="187" fillId="2" borderId="1" xfId="0" applyNumberFormat="1" applyFont="1" applyFill="1" applyBorder="1" applyAlignment="1">
      <alignment horizontal="center"/>
    </xf>
    <xf numFmtId="0" fontId="188" fillId="2" borderId="1" xfId="0" applyNumberFormat="1" applyFont="1" applyFill="1" applyBorder="1" applyAlignment="1">
      <alignment horizontal="center"/>
    </xf>
    <xf numFmtId="0" fontId="189" fillId="2" borderId="1" xfId="0" applyNumberFormat="1" applyFont="1" applyFill="1" applyBorder="1" applyAlignment="1">
      <alignment horizontal="center"/>
    </xf>
    <xf numFmtId="0" fontId="190" fillId="2" borderId="1" xfId="0" applyNumberFormat="1" applyFont="1" applyFill="1" applyBorder="1" applyAlignment="1">
      <alignment horizontal="center"/>
    </xf>
    <xf numFmtId="0" fontId="191" fillId="2" borderId="2" xfId="0" applyNumberFormat="1" applyFont="1" applyFill="1" applyBorder="1"/>
    <xf numFmtId="0" fontId="192" fillId="2" borderId="2" xfId="0" applyNumberFormat="1" applyFont="1" applyFill="1" applyBorder="1" applyAlignment="1" applyProtection="1">
      <alignment vertical="center"/>
    </xf>
    <xf numFmtId="0" fontId="193" fillId="2" borderId="2" xfId="0" applyNumberFormat="1" applyFont="1" applyFill="1" applyBorder="1" applyAlignment="1" applyProtection="1">
      <alignment vertical="center"/>
    </xf>
    <xf numFmtId="0" fontId="194" fillId="2" borderId="3" xfId="0" applyNumberFormat="1" applyFont="1" applyFill="1" applyBorder="1" applyAlignment="1" applyProtection="1">
      <alignment vertical="center"/>
    </xf>
    <xf numFmtId="0" fontId="195" fillId="2" borderId="2" xfId="0" applyNumberFormat="1" applyFont="1" applyFill="1" applyBorder="1" applyAlignment="1">
      <alignment horizontal="center"/>
    </xf>
    <xf numFmtId="0" fontId="196" fillId="2" borderId="2" xfId="0" applyNumberFormat="1" applyFont="1" applyFill="1" applyBorder="1" applyAlignment="1">
      <alignment horizontal="center"/>
    </xf>
    <xf numFmtId="0" fontId="197" fillId="2" borderId="4" xfId="0" applyNumberFormat="1" applyFont="1" applyFill="1" applyBorder="1" applyAlignment="1">
      <alignment horizontal="center"/>
    </xf>
    <xf numFmtId="0" fontId="198" fillId="2" borderId="1" xfId="0" applyNumberFormat="1" applyFont="1" applyFill="1" applyBorder="1"/>
    <xf numFmtId="0" fontId="199" fillId="2" borderId="4" xfId="0" applyNumberFormat="1" applyFont="1" applyFill="1" applyBorder="1" applyAlignment="1">
      <alignment horizontal="center"/>
    </xf>
    <xf numFmtId="0" fontId="200" fillId="2" borderId="5" xfId="0" applyNumberFormat="1" applyFont="1" applyFill="1" applyBorder="1"/>
    <xf numFmtId="0" fontId="201" fillId="2" borderId="2" xfId="0" applyNumberFormat="1" applyFont="1" applyFill="1" applyBorder="1"/>
    <xf numFmtId="0" fontId="202" fillId="2" borderId="2" xfId="0" applyNumberFormat="1" applyFont="1" applyFill="1" applyBorder="1"/>
    <xf numFmtId="0" fontId="203" fillId="2" borderId="4" xfId="0" applyNumberFormat="1" applyFont="1" applyFill="1" applyBorder="1"/>
    <xf numFmtId="0" fontId="204" fillId="2" borderId="6" xfId="0" applyNumberFormat="1" applyFont="1" applyFill="1" applyBorder="1" applyAlignment="1">
      <alignment horizontal="center"/>
    </xf>
    <xf numFmtId="0" fontId="205" fillId="2" borderId="6" xfId="0" applyNumberFormat="1" applyFont="1" applyFill="1" applyBorder="1"/>
    <xf numFmtId="0" fontId="206" fillId="2" borderId="7" xfId="0" applyNumberFormat="1" applyFont="1" applyFill="1" applyBorder="1"/>
    <xf numFmtId="0" fontId="207" fillId="2" borderId="2" xfId="0" applyNumberFormat="1" applyFont="1" applyFill="1" applyBorder="1"/>
    <xf numFmtId="14" fontId="208" fillId="0" borderId="0" xfId="0" applyNumberFormat="1" applyFont="1"/>
    <xf numFmtId="0" fontId="209" fillId="2" borderId="1" xfId="0" applyNumberFormat="1" applyFont="1" applyFill="1" applyBorder="1"/>
    <xf numFmtId="14" fontId="210" fillId="2" borderId="1" xfId="0" applyNumberFormat="1" applyFont="1" applyFill="1" applyBorder="1"/>
    <xf numFmtId="0" fontId="211" fillId="2" borderId="1" xfId="0" applyNumberFormat="1" applyFont="1" applyFill="1" applyBorder="1"/>
    <xf numFmtId="0" fontId="212" fillId="2" borderId="1" xfId="0" applyNumberFormat="1" applyFont="1" applyFill="1" applyBorder="1"/>
    <xf numFmtId="0" fontId="213" fillId="2" borderId="1" xfId="0" applyNumberFormat="1" applyFont="1" applyFill="1" applyBorder="1" applyAlignment="1">
      <alignment horizontal="center"/>
    </xf>
    <xf numFmtId="0" fontId="214" fillId="2" borderId="1" xfId="0" applyNumberFormat="1" applyFont="1" applyFill="1" applyBorder="1" applyAlignment="1">
      <alignment horizontal="center"/>
    </xf>
    <xf numFmtId="0" fontId="215" fillId="2" borderId="1" xfId="0" applyNumberFormat="1" applyFont="1" applyFill="1" applyBorder="1" applyAlignment="1">
      <alignment horizontal="center"/>
    </xf>
    <xf numFmtId="0" fontId="216" fillId="2" borderId="1" xfId="0" applyNumberFormat="1" applyFont="1" applyFill="1" applyBorder="1" applyAlignment="1">
      <alignment horizontal="center"/>
    </xf>
    <xf numFmtId="0" fontId="217" fillId="2" borderId="2" xfId="0" applyNumberFormat="1" applyFont="1" applyFill="1" applyBorder="1"/>
    <xf numFmtId="0" fontId="218" fillId="2" borderId="2" xfId="0" applyNumberFormat="1" applyFont="1" applyFill="1" applyBorder="1" applyAlignment="1" applyProtection="1">
      <alignment vertical="center"/>
    </xf>
    <xf numFmtId="0" fontId="219" fillId="2" borderId="2" xfId="0" applyNumberFormat="1" applyFont="1" applyFill="1" applyBorder="1" applyAlignment="1" applyProtection="1">
      <alignment vertical="center"/>
    </xf>
    <xf numFmtId="0" fontId="220" fillId="2" borderId="3" xfId="0" applyNumberFormat="1" applyFont="1" applyFill="1" applyBorder="1" applyAlignment="1" applyProtection="1">
      <alignment vertical="center"/>
    </xf>
    <xf numFmtId="0" fontId="221" fillId="2" borderId="2" xfId="0" applyNumberFormat="1" applyFont="1" applyFill="1" applyBorder="1" applyAlignment="1">
      <alignment horizontal="center"/>
    </xf>
    <xf numFmtId="0" fontId="222" fillId="2" borderId="2" xfId="0" applyNumberFormat="1" applyFont="1" applyFill="1" applyBorder="1" applyAlignment="1">
      <alignment horizontal="center"/>
    </xf>
    <xf numFmtId="0" fontId="223" fillId="2" borderId="4" xfId="0" applyNumberFormat="1" applyFont="1" applyFill="1" applyBorder="1" applyAlignment="1">
      <alignment horizontal="center"/>
    </xf>
    <xf numFmtId="0" fontId="224" fillId="2" borderId="1" xfId="0" applyNumberFormat="1" applyFont="1" applyFill="1" applyBorder="1"/>
    <xf numFmtId="0" fontId="225" fillId="2" borderId="4" xfId="0" applyNumberFormat="1" applyFont="1" applyFill="1" applyBorder="1" applyAlignment="1">
      <alignment horizontal="center"/>
    </xf>
    <xf numFmtId="0" fontId="226" fillId="2" borderId="5" xfId="0" applyNumberFormat="1" applyFont="1" applyFill="1" applyBorder="1"/>
    <xf numFmtId="0" fontId="227" fillId="2" borderId="2" xfId="0" applyNumberFormat="1" applyFont="1" applyFill="1" applyBorder="1"/>
    <xf numFmtId="0" fontId="228" fillId="2" borderId="2" xfId="0" applyNumberFormat="1" applyFont="1" applyFill="1" applyBorder="1"/>
    <xf numFmtId="0" fontId="229" fillId="2" borderId="4" xfId="0" applyNumberFormat="1" applyFont="1" applyFill="1" applyBorder="1"/>
    <xf numFmtId="0" fontId="230" fillId="2" borderId="6" xfId="0" applyNumberFormat="1" applyFont="1" applyFill="1" applyBorder="1" applyAlignment="1">
      <alignment horizontal="center"/>
    </xf>
    <xf numFmtId="0" fontId="231" fillId="2" borderId="6" xfId="0" applyNumberFormat="1" applyFont="1" applyFill="1" applyBorder="1"/>
    <xf numFmtId="0" fontId="232" fillId="2" borderId="7" xfId="0" applyNumberFormat="1" applyFont="1" applyFill="1" applyBorder="1"/>
    <xf numFmtId="0" fontId="233" fillId="2" borderId="2" xfId="0" applyNumberFormat="1" applyFont="1" applyFill="1" applyBorder="1"/>
    <xf numFmtId="14" fontId="234" fillId="0" borderId="0" xfId="0" applyNumberFormat="1" applyFont="1"/>
    <xf numFmtId="0" fontId="235" fillId="2" borderId="1" xfId="0" applyNumberFormat="1" applyFont="1" applyFill="1" applyBorder="1"/>
    <xf numFmtId="14" fontId="236" fillId="2" borderId="1" xfId="0" applyNumberFormat="1" applyFont="1" applyFill="1" applyBorder="1"/>
    <xf numFmtId="0" fontId="237" fillId="2" borderId="1" xfId="0" applyNumberFormat="1" applyFont="1" applyFill="1" applyBorder="1"/>
    <xf numFmtId="0" fontId="238" fillId="2" borderId="1" xfId="0" applyNumberFormat="1" applyFont="1" applyFill="1" applyBorder="1"/>
    <xf numFmtId="0" fontId="239" fillId="2" borderId="1" xfId="0" applyNumberFormat="1" applyFont="1" applyFill="1" applyBorder="1" applyAlignment="1">
      <alignment horizontal="center"/>
    </xf>
    <xf numFmtId="0" fontId="240" fillId="2" borderId="1" xfId="0" applyNumberFormat="1" applyFont="1" applyFill="1" applyBorder="1" applyAlignment="1">
      <alignment horizontal="center"/>
    </xf>
    <xf numFmtId="0" fontId="241" fillId="2" borderId="1" xfId="0" applyNumberFormat="1" applyFont="1" applyFill="1" applyBorder="1" applyAlignment="1">
      <alignment horizontal="center"/>
    </xf>
    <xf numFmtId="0" fontId="242" fillId="2" borderId="1" xfId="0" applyNumberFormat="1" applyFont="1" applyFill="1" applyBorder="1" applyAlignment="1">
      <alignment horizontal="center"/>
    </xf>
    <xf numFmtId="0" fontId="243" fillId="2" borderId="2" xfId="0" applyNumberFormat="1" applyFont="1" applyFill="1" applyBorder="1"/>
    <xf numFmtId="0" fontId="244" fillId="2" borderId="2" xfId="0" applyNumberFormat="1" applyFont="1" applyFill="1" applyBorder="1" applyAlignment="1" applyProtection="1">
      <alignment vertical="center"/>
    </xf>
    <xf numFmtId="0" fontId="245" fillId="2" borderId="2" xfId="0" applyNumberFormat="1" applyFont="1" applyFill="1" applyBorder="1" applyAlignment="1" applyProtection="1">
      <alignment vertical="center"/>
    </xf>
    <xf numFmtId="0" fontId="246" fillId="2" borderId="3" xfId="0" applyNumberFormat="1" applyFont="1" applyFill="1" applyBorder="1" applyAlignment="1" applyProtection="1">
      <alignment vertical="center"/>
    </xf>
    <xf numFmtId="0" fontId="247" fillId="2" borderId="2" xfId="0" applyNumberFormat="1" applyFont="1" applyFill="1" applyBorder="1" applyAlignment="1">
      <alignment horizontal="center"/>
    </xf>
    <xf numFmtId="0" fontId="248" fillId="2" borderId="2" xfId="0" applyNumberFormat="1" applyFont="1" applyFill="1" applyBorder="1" applyAlignment="1">
      <alignment horizontal="center"/>
    </xf>
    <xf numFmtId="0" fontId="249" fillId="2" borderId="4" xfId="0" applyNumberFormat="1" applyFont="1" applyFill="1" applyBorder="1" applyAlignment="1">
      <alignment horizontal="center"/>
    </xf>
    <xf numFmtId="0" fontId="250" fillId="2" borderId="1" xfId="0" applyNumberFormat="1" applyFont="1" applyFill="1" applyBorder="1"/>
    <xf numFmtId="0" fontId="251" fillId="2" borderId="4" xfId="0" applyNumberFormat="1" applyFont="1" applyFill="1" applyBorder="1" applyAlignment="1">
      <alignment horizontal="center"/>
    </xf>
    <xf numFmtId="0" fontId="252" fillId="2" borderId="5" xfId="0" applyNumberFormat="1" applyFont="1" applyFill="1" applyBorder="1"/>
    <xf numFmtId="0" fontId="253" fillId="2" borderId="2" xfId="0" applyNumberFormat="1" applyFont="1" applyFill="1" applyBorder="1"/>
    <xf numFmtId="0" fontId="254" fillId="2" borderId="2" xfId="0" applyNumberFormat="1" applyFont="1" applyFill="1" applyBorder="1"/>
    <xf numFmtId="0" fontId="255" fillId="2" borderId="4" xfId="0" applyNumberFormat="1" applyFont="1" applyFill="1" applyBorder="1"/>
    <xf numFmtId="0" fontId="256" fillId="2" borderId="6" xfId="0" applyNumberFormat="1" applyFont="1" applyFill="1" applyBorder="1" applyAlignment="1">
      <alignment horizontal="center"/>
    </xf>
    <xf numFmtId="0" fontId="257" fillId="2" borderId="6" xfId="0" applyNumberFormat="1" applyFont="1" applyFill="1" applyBorder="1"/>
    <xf numFmtId="0" fontId="258" fillId="2" borderId="7" xfId="0" applyNumberFormat="1" applyFont="1" applyFill="1" applyBorder="1"/>
    <xf numFmtId="0" fontId="259" fillId="2" borderId="2" xfId="0" applyNumberFormat="1" applyFont="1" applyFill="1" applyBorder="1"/>
    <xf numFmtId="14" fontId="260" fillId="0" borderId="0" xfId="0" applyNumberFormat="1" applyFont="1"/>
    <xf numFmtId="0" fontId="261" fillId="2" borderId="1" xfId="0" applyNumberFormat="1" applyFont="1" applyFill="1" applyBorder="1"/>
    <xf numFmtId="14" fontId="262" fillId="2" borderId="1" xfId="0" applyNumberFormat="1" applyFont="1" applyFill="1" applyBorder="1"/>
    <xf numFmtId="0" fontId="263" fillId="2" borderId="1" xfId="0" applyNumberFormat="1" applyFont="1" applyFill="1" applyBorder="1"/>
    <xf numFmtId="0" fontId="264" fillId="2" borderId="1" xfId="0" applyNumberFormat="1" applyFont="1" applyFill="1" applyBorder="1"/>
    <xf numFmtId="0" fontId="265" fillId="2" borderId="1" xfId="0" applyNumberFormat="1" applyFont="1" applyFill="1" applyBorder="1" applyAlignment="1">
      <alignment horizontal="center"/>
    </xf>
    <xf numFmtId="0" fontId="266" fillId="2" borderId="1" xfId="0" applyNumberFormat="1" applyFont="1" applyFill="1" applyBorder="1" applyAlignment="1">
      <alignment horizontal="center"/>
    </xf>
    <xf numFmtId="0" fontId="267" fillId="2" borderId="1" xfId="0" applyNumberFormat="1" applyFont="1" applyFill="1" applyBorder="1" applyAlignment="1">
      <alignment horizontal="center"/>
    </xf>
    <xf numFmtId="0" fontId="268" fillId="2" borderId="1" xfId="0" applyNumberFormat="1" applyFont="1" applyFill="1" applyBorder="1" applyAlignment="1">
      <alignment horizontal="center"/>
    </xf>
    <xf numFmtId="0" fontId="269" fillId="2" borderId="2" xfId="0" applyNumberFormat="1" applyFont="1" applyFill="1" applyBorder="1"/>
    <xf numFmtId="0" fontId="270" fillId="2" borderId="2" xfId="0" applyNumberFormat="1" applyFont="1" applyFill="1" applyBorder="1" applyAlignment="1" applyProtection="1">
      <alignment vertical="center"/>
    </xf>
    <xf numFmtId="0" fontId="271" fillId="2" borderId="2" xfId="0" applyNumberFormat="1" applyFont="1" applyFill="1" applyBorder="1" applyAlignment="1" applyProtection="1">
      <alignment vertical="center"/>
    </xf>
    <xf numFmtId="0" fontId="272" fillId="2" borderId="3" xfId="0" applyNumberFormat="1" applyFont="1" applyFill="1" applyBorder="1" applyAlignment="1" applyProtection="1">
      <alignment vertical="center"/>
    </xf>
    <xf numFmtId="0" fontId="273" fillId="2" borderId="2" xfId="0" applyNumberFormat="1" applyFont="1" applyFill="1" applyBorder="1" applyAlignment="1">
      <alignment horizontal="center"/>
    </xf>
    <xf numFmtId="0" fontId="274" fillId="2" borderId="2" xfId="0" applyNumberFormat="1" applyFont="1" applyFill="1" applyBorder="1" applyAlignment="1">
      <alignment horizontal="center"/>
    </xf>
    <xf numFmtId="0" fontId="275" fillId="2" borderId="4" xfId="0" applyNumberFormat="1" applyFont="1" applyFill="1" applyBorder="1" applyAlignment="1">
      <alignment horizontal="center"/>
    </xf>
    <xf numFmtId="0" fontId="276" fillId="2" borderId="1" xfId="0" applyNumberFormat="1" applyFont="1" applyFill="1" applyBorder="1"/>
    <xf numFmtId="0" fontId="277" fillId="2" borderId="4" xfId="0" applyNumberFormat="1" applyFont="1" applyFill="1" applyBorder="1" applyAlignment="1">
      <alignment horizontal="center"/>
    </xf>
    <xf numFmtId="0" fontId="278" fillId="2" borderId="5" xfId="0" applyNumberFormat="1" applyFont="1" applyFill="1" applyBorder="1"/>
    <xf numFmtId="0" fontId="279" fillId="2" borderId="2" xfId="0" applyNumberFormat="1" applyFont="1" applyFill="1" applyBorder="1"/>
    <xf numFmtId="0" fontId="280" fillId="2" borderId="2" xfId="0" applyNumberFormat="1" applyFont="1" applyFill="1" applyBorder="1"/>
    <xf numFmtId="0" fontId="281" fillId="2" borderId="4" xfId="0" applyNumberFormat="1" applyFont="1" applyFill="1" applyBorder="1"/>
    <xf numFmtId="0" fontId="282" fillId="2" borderId="6" xfId="0" applyNumberFormat="1" applyFont="1" applyFill="1" applyBorder="1" applyAlignment="1">
      <alignment horizontal="center"/>
    </xf>
    <xf numFmtId="0" fontId="283" fillId="2" borderId="6" xfId="0" applyNumberFormat="1" applyFont="1" applyFill="1" applyBorder="1"/>
    <xf numFmtId="0" fontId="284" fillId="2" borderId="7" xfId="0" applyNumberFormat="1" applyFont="1" applyFill="1" applyBorder="1"/>
    <xf numFmtId="0" fontId="285" fillId="2" borderId="2" xfId="0" applyNumberFormat="1" applyFont="1" applyFill="1" applyBorder="1"/>
    <xf numFmtId="14" fontId="286" fillId="0" borderId="0" xfId="0" applyNumberFormat="1" applyFont="1"/>
    <xf numFmtId="0" fontId="287" fillId="2" borderId="1" xfId="0" applyNumberFormat="1" applyFont="1" applyFill="1" applyBorder="1"/>
    <xf numFmtId="14" fontId="288" fillId="2" borderId="1" xfId="0" applyNumberFormat="1" applyFont="1" applyFill="1" applyBorder="1"/>
    <xf numFmtId="0" fontId="289" fillId="2" borderId="1" xfId="0" applyNumberFormat="1" applyFont="1" applyFill="1" applyBorder="1"/>
    <xf numFmtId="0" fontId="290" fillId="2" borderId="1" xfId="0" applyNumberFormat="1" applyFont="1" applyFill="1" applyBorder="1"/>
    <xf numFmtId="0" fontId="291" fillId="2" borderId="1" xfId="0" applyNumberFormat="1" applyFont="1" applyFill="1" applyBorder="1" applyAlignment="1">
      <alignment horizontal="center"/>
    </xf>
    <xf numFmtId="0" fontId="292" fillId="2" borderId="1" xfId="0" applyNumberFormat="1" applyFont="1" applyFill="1" applyBorder="1" applyAlignment="1">
      <alignment horizontal="center"/>
    </xf>
    <xf numFmtId="0" fontId="293" fillId="2" borderId="1" xfId="0" applyNumberFormat="1" applyFont="1" applyFill="1" applyBorder="1" applyAlignment="1">
      <alignment horizontal="center"/>
    </xf>
    <xf numFmtId="0" fontId="294" fillId="2" borderId="1" xfId="0" applyNumberFormat="1" applyFont="1" applyFill="1" applyBorder="1" applyAlignment="1">
      <alignment horizontal="center"/>
    </xf>
    <xf numFmtId="0" fontId="295" fillId="2" borderId="2" xfId="0" applyNumberFormat="1" applyFont="1" applyFill="1" applyBorder="1"/>
    <xf numFmtId="0" fontId="296" fillId="2" borderId="2" xfId="0" applyNumberFormat="1" applyFont="1" applyFill="1" applyBorder="1" applyAlignment="1" applyProtection="1">
      <alignment vertical="center"/>
    </xf>
    <xf numFmtId="0" fontId="297" fillId="2" borderId="2" xfId="0" applyNumberFormat="1" applyFont="1" applyFill="1" applyBorder="1" applyAlignment="1" applyProtection="1">
      <alignment vertical="center"/>
    </xf>
    <xf numFmtId="0" fontId="298" fillId="2" borderId="3" xfId="0" applyNumberFormat="1" applyFont="1" applyFill="1" applyBorder="1" applyAlignment="1" applyProtection="1">
      <alignment vertical="center"/>
    </xf>
    <xf numFmtId="0" fontId="299" fillId="2" borderId="2" xfId="0" applyNumberFormat="1" applyFont="1" applyFill="1" applyBorder="1" applyAlignment="1">
      <alignment horizontal="center"/>
    </xf>
    <xf numFmtId="0" fontId="300" fillId="2" borderId="2" xfId="0" applyNumberFormat="1" applyFont="1" applyFill="1" applyBorder="1" applyAlignment="1">
      <alignment horizontal="center"/>
    </xf>
    <xf numFmtId="0" fontId="301" fillId="2" borderId="4" xfId="0" applyNumberFormat="1" applyFont="1" applyFill="1" applyBorder="1" applyAlignment="1">
      <alignment horizontal="center"/>
    </xf>
    <xf numFmtId="0" fontId="302" fillId="2" borderId="1" xfId="0" applyNumberFormat="1" applyFont="1" applyFill="1" applyBorder="1"/>
    <xf numFmtId="0" fontId="303" fillId="2" borderId="4" xfId="0" applyNumberFormat="1" applyFont="1" applyFill="1" applyBorder="1" applyAlignment="1">
      <alignment horizontal="center"/>
    </xf>
    <xf numFmtId="0" fontId="304" fillId="2" borderId="5" xfId="0" applyNumberFormat="1" applyFont="1" applyFill="1" applyBorder="1"/>
    <xf numFmtId="0" fontId="305" fillId="2" borderId="2" xfId="0" applyNumberFormat="1" applyFont="1" applyFill="1" applyBorder="1"/>
    <xf numFmtId="0" fontId="306" fillId="2" borderId="2" xfId="0" applyNumberFormat="1" applyFont="1" applyFill="1" applyBorder="1"/>
    <xf numFmtId="0" fontId="307" fillId="2" borderId="4" xfId="0" applyNumberFormat="1" applyFont="1" applyFill="1" applyBorder="1"/>
    <xf numFmtId="0" fontId="308" fillId="2" borderId="6" xfId="0" applyNumberFormat="1" applyFont="1" applyFill="1" applyBorder="1" applyAlignment="1">
      <alignment horizontal="center"/>
    </xf>
    <xf numFmtId="0" fontId="309" fillId="2" borderId="6" xfId="0" applyNumberFormat="1" applyFont="1" applyFill="1" applyBorder="1"/>
    <xf numFmtId="0" fontId="310" fillId="2" borderId="7" xfId="0" applyNumberFormat="1" applyFont="1" applyFill="1" applyBorder="1"/>
    <xf numFmtId="0" fontId="311" fillId="2" borderId="2" xfId="0" applyNumberFormat="1" applyFont="1" applyFill="1" applyBorder="1"/>
    <xf numFmtId="14" fontId="312" fillId="0" borderId="0" xfId="0" applyNumberFormat="1" applyFont="1"/>
    <xf numFmtId="0" fontId="313" fillId="2" borderId="1" xfId="0" applyNumberFormat="1" applyFont="1" applyFill="1" applyBorder="1"/>
    <xf numFmtId="14" fontId="314" fillId="2" borderId="1" xfId="0" applyNumberFormat="1" applyFont="1" applyFill="1" applyBorder="1"/>
    <xf numFmtId="0" fontId="315" fillId="2" borderId="1" xfId="0" applyNumberFormat="1" applyFont="1" applyFill="1" applyBorder="1"/>
    <xf numFmtId="0" fontId="316" fillId="2" borderId="1" xfId="0" applyNumberFormat="1" applyFont="1" applyFill="1" applyBorder="1"/>
    <xf numFmtId="0" fontId="317" fillId="2" borderId="1" xfId="0" applyNumberFormat="1" applyFont="1" applyFill="1" applyBorder="1" applyAlignment="1">
      <alignment horizontal="center"/>
    </xf>
    <xf numFmtId="0" fontId="318" fillId="2" borderId="1" xfId="0" applyNumberFormat="1" applyFont="1" applyFill="1" applyBorder="1" applyAlignment="1">
      <alignment horizontal="center"/>
    </xf>
    <xf numFmtId="0" fontId="319" fillId="2" borderId="1" xfId="0" applyNumberFormat="1" applyFont="1" applyFill="1" applyBorder="1" applyAlignment="1">
      <alignment horizontal="center"/>
    </xf>
    <xf numFmtId="0" fontId="320" fillId="2" borderId="1" xfId="0" applyNumberFormat="1" applyFont="1" applyFill="1" applyBorder="1" applyAlignment="1">
      <alignment horizontal="center"/>
    </xf>
    <xf numFmtId="0" fontId="321" fillId="2" borderId="2" xfId="0" applyNumberFormat="1" applyFont="1" applyFill="1" applyBorder="1"/>
    <xf numFmtId="0" fontId="322" fillId="2" borderId="2" xfId="0" applyNumberFormat="1" applyFont="1" applyFill="1" applyBorder="1" applyAlignment="1" applyProtection="1">
      <alignment vertical="center"/>
    </xf>
    <xf numFmtId="0" fontId="323" fillId="2" borderId="2" xfId="0" applyNumberFormat="1" applyFont="1" applyFill="1" applyBorder="1" applyAlignment="1" applyProtection="1">
      <alignment vertical="center"/>
    </xf>
    <xf numFmtId="0" fontId="324" fillId="2" borderId="3" xfId="0" applyNumberFormat="1" applyFont="1" applyFill="1" applyBorder="1" applyAlignment="1" applyProtection="1">
      <alignment vertical="center"/>
    </xf>
    <xf numFmtId="0" fontId="325" fillId="2" borderId="2" xfId="0" applyNumberFormat="1" applyFont="1" applyFill="1" applyBorder="1" applyAlignment="1">
      <alignment horizontal="center"/>
    </xf>
    <xf numFmtId="0" fontId="326" fillId="2" borderId="2" xfId="0" applyNumberFormat="1" applyFont="1" applyFill="1" applyBorder="1" applyAlignment="1">
      <alignment horizontal="center"/>
    </xf>
    <xf numFmtId="0" fontId="327" fillId="2" borderId="4" xfId="0" applyNumberFormat="1" applyFont="1" applyFill="1" applyBorder="1" applyAlignment="1">
      <alignment horizontal="center"/>
    </xf>
    <xf numFmtId="0" fontId="328" fillId="2" borderId="1" xfId="0" applyNumberFormat="1" applyFont="1" applyFill="1" applyBorder="1"/>
    <xf numFmtId="0" fontId="329" fillId="2" borderId="4" xfId="0" applyNumberFormat="1" applyFont="1" applyFill="1" applyBorder="1" applyAlignment="1">
      <alignment horizontal="center"/>
    </xf>
    <xf numFmtId="0" fontId="330" fillId="2" borderId="5" xfId="0" applyNumberFormat="1" applyFont="1" applyFill="1" applyBorder="1"/>
    <xf numFmtId="0" fontId="331" fillId="2" borderId="2" xfId="0" applyNumberFormat="1" applyFont="1" applyFill="1" applyBorder="1"/>
    <xf numFmtId="0" fontId="332" fillId="2" borderId="2" xfId="0" applyNumberFormat="1" applyFont="1" applyFill="1" applyBorder="1"/>
    <xf numFmtId="0" fontId="333" fillId="2" borderId="4" xfId="0" applyNumberFormat="1" applyFont="1" applyFill="1" applyBorder="1"/>
    <xf numFmtId="0" fontId="334" fillId="2" borderId="6" xfId="0" applyNumberFormat="1" applyFont="1" applyFill="1" applyBorder="1" applyAlignment="1">
      <alignment horizontal="center"/>
    </xf>
    <xf numFmtId="0" fontId="335" fillId="2" borderId="6" xfId="0" applyNumberFormat="1" applyFont="1" applyFill="1" applyBorder="1"/>
    <xf numFmtId="0" fontId="336" fillId="2" borderId="7" xfId="0" applyNumberFormat="1" applyFont="1" applyFill="1" applyBorder="1"/>
    <xf numFmtId="0" fontId="337" fillId="2" borderId="2" xfId="0" applyNumberFormat="1" applyFont="1" applyFill="1" applyBorder="1"/>
    <xf numFmtId="14" fontId="338" fillId="0" borderId="0" xfId="0" applyNumberFormat="1" applyFont="1"/>
    <xf numFmtId="0" fontId="339" fillId="2" borderId="1" xfId="0" applyNumberFormat="1" applyFont="1" applyFill="1" applyBorder="1"/>
    <xf numFmtId="14" fontId="340" fillId="2" borderId="1" xfId="0" applyNumberFormat="1" applyFont="1" applyFill="1" applyBorder="1"/>
    <xf numFmtId="0" fontId="341" fillId="2" borderId="1" xfId="0" applyNumberFormat="1" applyFont="1" applyFill="1" applyBorder="1"/>
    <xf numFmtId="0" fontId="342" fillId="2" borderId="1" xfId="0" applyNumberFormat="1" applyFont="1" applyFill="1" applyBorder="1"/>
    <xf numFmtId="0" fontId="343" fillId="2" borderId="1" xfId="0" applyNumberFormat="1" applyFont="1" applyFill="1" applyBorder="1" applyAlignment="1">
      <alignment horizontal="center"/>
    </xf>
    <xf numFmtId="0" fontId="344" fillId="2" borderId="1" xfId="0" applyNumberFormat="1" applyFont="1" applyFill="1" applyBorder="1" applyAlignment="1">
      <alignment horizontal="center"/>
    </xf>
    <xf numFmtId="0" fontId="345" fillId="2" borderId="1" xfId="0" applyNumberFormat="1" applyFont="1" applyFill="1" applyBorder="1" applyAlignment="1">
      <alignment horizontal="center"/>
    </xf>
    <xf numFmtId="0" fontId="346" fillId="2" borderId="1" xfId="0" applyNumberFormat="1" applyFont="1" applyFill="1" applyBorder="1" applyAlignment="1">
      <alignment horizontal="center"/>
    </xf>
    <xf numFmtId="0" fontId="347" fillId="2" borderId="2" xfId="0" applyNumberFormat="1" applyFont="1" applyFill="1" applyBorder="1"/>
    <xf numFmtId="0" fontId="348" fillId="2" borderId="2" xfId="0" applyNumberFormat="1" applyFont="1" applyFill="1" applyBorder="1" applyAlignment="1" applyProtection="1">
      <alignment vertical="center"/>
    </xf>
    <xf numFmtId="0" fontId="349" fillId="2" borderId="2" xfId="0" applyNumberFormat="1" applyFont="1" applyFill="1" applyBorder="1" applyAlignment="1" applyProtection="1">
      <alignment vertical="center"/>
    </xf>
    <xf numFmtId="0" fontId="350" fillId="2" borderId="3" xfId="0" applyNumberFormat="1" applyFont="1" applyFill="1" applyBorder="1" applyAlignment="1" applyProtection="1">
      <alignment vertical="center"/>
    </xf>
    <xf numFmtId="0" fontId="351" fillId="2" borderId="2" xfId="0" applyNumberFormat="1" applyFont="1" applyFill="1" applyBorder="1" applyAlignment="1">
      <alignment horizontal="center"/>
    </xf>
    <xf numFmtId="0" fontId="352" fillId="2" borderId="2" xfId="0" applyNumberFormat="1" applyFont="1" applyFill="1" applyBorder="1" applyAlignment="1">
      <alignment horizontal="center"/>
    </xf>
    <xf numFmtId="0" fontId="353" fillId="2" borderId="4" xfId="0" applyNumberFormat="1" applyFont="1" applyFill="1" applyBorder="1" applyAlignment="1">
      <alignment horizontal="center"/>
    </xf>
    <xf numFmtId="0" fontId="354" fillId="2" borderId="1" xfId="0" applyNumberFormat="1" applyFont="1" applyFill="1" applyBorder="1"/>
    <xf numFmtId="0" fontId="355" fillId="2" borderId="4" xfId="0" applyNumberFormat="1" applyFont="1" applyFill="1" applyBorder="1" applyAlignment="1">
      <alignment horizontal="center"/>
    </xf>
    <xf numFmtId="0" fontId="356" fillId="2" borderId="5" xfId="0" applyNumberFormat="1" applyFont="1" applyFill="1" applyBorder="1"/>
    <xf numFmtId="0" fontId="357" fillId="2" borderId="2" xfId="0" applyNumberFormat="1" applyFont="1" applyFill="1" applyBorder="1"/>
    <xf numFmtId="0" fontId="358" fillId="2" borderId="2" xfId="0" applyNumberFormat="1" applyFont="1" applyFill="1" applyBorder="1"/>
    <xf numFmtId="0" fontId="359" fillId="2" borderId="4" xfId="0" applyNumberFormat="1" applyFont="1" applyFill="1" applyBorder="1"/>
    <xf numFmtId="0" fontId="360" fillId="2" borderId="6" xfId="0" applyNumberFormat="1" applyFont="1" applyFill="1" applyBorder="1" applyAlignment="1">
      <alignment horizontal="center"/>
    </xf>
    <xf numFmtId="0" fontId="361" fillId="2" borderId="6" xfId="0" applyNumberFormat="1" applyFont="1" applyFill="1" applyBorder="1"/>
    <xf numFmtId="0" fontId="362" fillId="2" borderId="7" xfId="0" applyNumberFormat="1" applyFont="1" applyFill="1" applyBorder="1"/>
    <xf numFmtId="0" fontId="363" fillId="2" borderId="2" xfId="0" applyNumberFormat="1" applyFont="1" applyFill="1" applyBorder="1"/>
    <xf numFmtId="14" fontId="364" fillId="0" borderId="0" xfId="0" applyNumberFormat="1" applyFont="1"/>
    <xf numFmtId="0" fontId="365" fillId="2" borderId="1" xfId="0" applyNumberFormat="1" applyFont="1" applyFill="1" applyBorder="1"/>
    <xf numFmtId="14" fontId="366" fillId="2" borderId="1" xfId="0" applyNumberFormat="1" applyFont="1" applyFill="1" applyBorder="1"/>
    <xf numFmtId="0" fontId="367" fillId="2" borderId="1" xfId="0" applyNumberFormat="1" applyFont="1" applyFill="1" applyBorder="1"/>
    <xf numFmtId="0" fontId="368" fillId="2" borderId="1" xfId="0" applyNumberFormat="1" applyFont="1" applyFill="1" applyBorder="1"/>
    <xf numFmtId="0" fontId="369" fillId="2" borderId="1" xfId="0" applyNumberFormat="1" applyFont="1" applyFill="1" applyBorder="1" applyAlignment="1">
      <alignment horizontal="center"/>
    </xf>
    <xf numFmtId="0" fontId="370" fillId="2" borderId="1" xfId="0" applyNumberFormat="1" applyFont="1" applyFill="1" applyBorder="1" applyAlignment="1">
      <alignment horizontal="center"/>
    </xf>
    <xf numFmtId="0" fontId="371" fillId="2" borderId="1" xfId="0" applyNumberFormat="1" applyFont="1" applyFill="1" applyBorder="1" applyAlignment="1">
      <alignment horizontal="center"/>
    </xf>
    <xf numFmtId="0" fontId="372" fillId="2" borderId="1" xfId="0" applyNumberFormat="1" applyFont="1" applyFill="1" applyBorder="1" applyAlignment="1">
      <alignment horizontal="center"/>
    </xf>
    <xf numFmtId="0" fontId="373" fillId="2" borderId="2" xfId="0" applyNumberFormat="1" applyFont="1" applyFill="1" applyBorder="1"/>
    <xf numFmtId="0" fontId="374" fillId="2" borderId="2" xfId="0" applyNumberFormat="1" applyFont="1" applyFill="1" applyBorder="1" applyAlignment="1" applyProtection="1">
      <alignment vertical="center"/>
    </xf>
    <xf numFmtId="0" fontId="375" fillId="2" borderId="2" xfId="0" applyNumberFormat="1" applyFont="1" applyFill="1" applyBorder="1" applyAlignment="1" applyProtection="1">
      <alignment vertical="center"/>
    </xf>
    <xf numFmtId="0" fontId="376" fillId="2" borderId="3" xfId="0" applyNumberFormat="1" applyFont="1" applyFill="1" applyBorder="1" applyAlignment="1" applyProtection="1">
      <alignment vertical="center"/>
    </xf>
    <xf numFmtId="0" fontId="377" fillId="2" borderId="2" xfId="0" applyNumberFormat="1" applyFont="1" applyFill="1" applyBorder="1" applyAlignment="1">
      <alignment horizontal="center"/>
    </xf>
    <xf numFmtId="0" fontId="378" fillId="2" borderId="2" xfId="0" applyNumberFormat="1" applyFont="1" applyFill="1" applyBorder="1" applyAlignment="1">
      <alignment horizontal="center"/>
    </xf>
    <xf numFmtId="0" fontId="379" fillId="2" borderId="4" xfId="0" applyNumberFormat="1" applyFont="1" applyFill="1" applyBorder="1" applyAlignment="1">
      <alignment horizontal="center"/>
    </xf>
    <xf numFmtId="0" fontId="380" fillId="2" borderId="1" xfId="0" applyNumberFormat="1" applyFont="1" applyFill="1" applyBorder="1"/>
    <xf numFmtId="0" fontId="381" fillId="2" borderId="4" xfId="0" applyNumberFormat="1" applyFont="1" applyFill="1" applyBorder="1" applyAlignment="1">
      <alignment horizontal="center"/>
    </xf>
    <xf numFmtId="0" fontId="382" fillId="2" borderId="5" xfId="0" applyNumberFormat="1" applyFont="1" applyFill="1" applyBorder="1"/>
    <xf numFmtId="0" fontId="383" fillId="2" borderId="2" xfId="0" applyNumberFormat="1" applyFont="1" applyFill="1" applyBorder="1"/>
    <xf numFmtId="0" fontId="384" fillId="2" borderId="2" xfId="0" applyNumberFormat="1" applyFont="1" applyFill="1" applyBorder="1"/>
    <xf numFmtId="0" fontId="385" fillId="2" borderId="4" xfId="0" applyNumberFormat="1" applyFont="1" applyFill="1" applyBorder="1"/>
    <xf numFmtId="0" fontId="386" fillId="2" borderId="6" xfId="0" applyNumberFormat="1" applyFont="1" applyFill="1" applyBorder="1" applyAlignment="1">
      <alignment horizontal="center"/>
    </xf>
    <xf numFmtId="0" fontId="387" fillId="2" borderId="6" xfId="0" applyNumberFormat="1" applyFont="1" applyFill="1" applyBorder="1"/>
    <xf numFmtId="0" fontId="388" fillId="2" borderId="7" xfId="0" applyNumberFormat="1" applyFont="1" applyFill="1" applyBorder="1"/>
    <xf numFmtId="0" fontId="389" fillId="2" borderId="2" xfId="0" applyNumberFormat="1" applyFont="1" applyFill="1" applyBorder="1"/>
    <xf numFmtId="14" fontId="390" fillId="0" borderId="0" xfId="0" applyNumberFormat="1" applyFont="1"/>
    <xf numFmtId="0" fontId="391" fillId="2" borderId="1" xfId="0" applyNumberFormat="1" applyFont="1" applyFill="1" applyBorder="1"/>
    <xf numFmtId="14" fontId="392" fillId="2" borderId="1" xfId="0" applyNumberFormat="1" applyFont="1" applyFill="1" applyBorder="1"/>
    <xf numFmtId="0" fontId="393" fillId="2" borderId="1" xfId="0" applyNumberFormat="1" applyFont="1" applyFill="1" applyBorder="1"/>
    <xf numFmtId="0" fontId="394" fillId="2" borderId="1" xfId="0" applyNumberFormat="1" applyFont="1" applyFill="1" applyBorder="1"/>
    <xf numFmtId="0" fontId="395" fillId="2" borderId="1" xfId="0" applyNumberFormat="1" applyFont="1" applyFill="1" applyBorder="1" applyAlignment="1">
      <alignment horizontal="center"/>
    </xf>
    <xf numFmtId="0" fontId="396" fillId="2" borderId="1" xfId="0" applyNumberFormat="1" applyFont="1" applyFill="1" applyBorder="1" applyAlignment="1">
      <alignment horizontal="center"/>
    </xf>
    <xf numFmtId="0" fontId="397" fillId="2" borderId="1" xfId="0" applyNumberFormat="1" applyFont="1" applyFill="1" applyBorder="1" applyAlignment="1">
      <alignment horizontal="center"/>
    </xf>
    <xf numFmtId="0" fontId="398" fillId="2" borderId="1" xfId="0" applyNumberFormat="1" applyFont="1" applyFill="1" applyBorder="1" applyAlignment="1">
      <alignment horizontal="center"/>
    </xf>
    <xf numFmtId="0" fontId="399" fillId="2" borderId="2" xfId="0" applyNumberFormat="1" applyFont="1" applyFill="1" applyBorder="1"/>
    <xf numFmtId="0" fontId="400" fillId="2" borderId="2" xfId="0" applyNumberFormat="1" applyFont="1" applyFill="1" applyBorder="1" applyAlignment="1" applyProtection="1">
      <alignment vertical="center"/>
    </xf>
    <xf numFmtId="0" fontId="401" fillId="2" borderId="2" xfId="0" applyNumberFormat="1" applyFont="1" applyFill="1" applyBorder="1" applyAlignment="1" applyProtection="1">
      <alignment vertical="center"/>
    </xf>
    <xf numFmtId="0" fontId="402" fillId="2" borderId="3" xfId="0" applyNumberFormat="1" applyFont="1" applyFill="1" applyBorder="1" applyAlignment="1" applyProtection="1">
      <alignment vertical="center"/>
    </xf>
    <xf numFmtId="0" fontId="403" fillId="2" borderId="2" xfId="0" applyNumberFormat="1" applyFont="1" applyFill="1" applyBorder="1" applyAlignment="1">
      <alignment horizontal="center"/>
    </xf>
    <xf numFmtId="0" fontId="404" fillId="2" borderId="2" xfId="0" applyNumberFormat="1" applyFont="1" applyFill="1" applyBorder="1" applyAlignment="1">
      <alignment horizontal="center"/>
    </xf>
    <xf numFmtId="0" fontId="405" fillId="2" borderId="4" xfId="0" applyNumberFormat="1" applyFont="1" applyFill="1" applyBorder="1" applyAlignment="1">
      <alignment horizontal="center"/>
    </xf>
    <xf numFmtId="0" fontId="406" fillId="2" borderId="1" xfId="0" applyNumberFormat="1" applyFont="1" applyFill="1" applyBorder="1"/>
    <xf numFmtId="0" fontId="407" fillId="2" borderId="4" xfId="0" applyNumberFormat="1" applyFont="1" applyFill="1" applyBorder="1" applyAlignment="1">
      <alignment horizontal="center"/>
    </xf>
    <xf numFmtId="0" fontId="408" fillId="2" borderId="5" xfId="0" applyNumberFormat="1" applyFont="1" applyFill="1" applyBorder="1"/>
    <xf numFmtId="0" fontId="409" fillId="2" borderId="2" xfId="0" applyNumberFormat="1" applyFont="1" applyFill="1" applyBorder="1"/>
    <xf numFmtId="0" fontId="410" fillId="2" borderId="2" xfId="0" applyNumberFormat="1" applyFont="1" applyFill="1" applyBorder="1"/>
    <xf numFmtId="0" fontId="411" fillId="2" borderId="4" xfId="0" applyNumberFormat="1" applyFont="1" applyFill="1" applyBorder="1"/>
    <xf numFmtId="0" fontId="412" fillId="2" borderId="6" xfId="0" applyNumberFormat="1" applyFont="1" applyFill="1" applyBorder="1" applyAlignment="1">
      <alignment horizontal="center"/>
    </xf>
    <xf numFmtId="0" fontId="413" fillId="2" borderId="6" xfId="0" applyNumberFormat="1" applyFont="1" applyFill="1" applyBorder="1"/>
    <xf numFmtId="0" fontId="414" fillId="2" borderId="7" xfId="0" applyNumberFormat="1" applyFont="1" applyFill="1" applyBorder="1"/>
    <xf numFmtId="0" fontId="415" fillId="2" borderId="2" xfId="0" applyNumberFormat="1" applyFont="1" applyFill="1" applyBorder="1"/>
    <xf numFmtId="14" fontId="416" fillId="0" borderId="0" xfId="0" applyNumberFormat="1" applyFont="1"/>
    <xf numFmtId="0" fontId="417" fillId="2" borderId="1" xfId="0" applyNumberFormat="1" applyFont="1" applyFill="1" applyBorder="1"/>
    <xf numFmtId="14" fontId="418" fillId="2" borderId="1" xfId="0" applyNumberFormat="1" applyFont="1" applyFill="1" applyBorder="1"/>
    <xf numFmtId="0" fontId="419" fillId="2" borderId="1" xfId="0" applyNumberFormat="1" applyFont="1" applyFill="1" applyBorder="1"/>
    <xf numFmtId="0" fontId="420" fillId="2" borderId="1" xfId="0" applyNumberFormat="1" applyFont="1" applyFill="1" applyBorder="1"/>
    <xf numFmtId="0" fontId="421" fillId="2" borderId="1" xfId="0" applyNumberFormat="1" applyFont="1" applyFill="1" applyBorder="1" applyAlignment="1">
      <alignment horizontal="center"/>
    </xf>
    <xf numFmtId="0" fontId="422" fillId="2" borderId="1" xfId="0" applyNumberFormat="1" applyFont="1" applyFill="1" applyBorder="1" applyAlignment="1">
      <alignment horizontal="center"/>
    </xf>
    <xf numFmtId="0" fontId="423" fillId="2" borderId="1" xfId="0" applyNumberFormat="1" applyFont="1" applyFill="1" applyBorder="1" applyAlignment="1">
      <alignment horizontal="center"/>
    </xf>
    <xf numFmtId="0" fontId="424" fillId="2" borderId="1" xfId="0" applyNumberFormat="1" applyFont="1" applyFill="1" applyBorder="1" applyAlignment="1">
      <alignment horizontal="center"/>
    </xf>
    <xf numFmtId="0" fontId="425" fillId="2" borderId="2" xfId="0" applyNumberFormat="1" applyFont="1" applyFill="1" applyBorder="1"/>
    <xf numFmtId="0" fontId="426" fillId="2" borderId="2" xfId="0" applyNumberFormat="1" applyFont="1" applyFill="1" applyBorder="1" applyAlignment="1" applyProtection="1">
      <alignment vertical="center"/>
    </xf>
    <xf numFmtId="0" fontId="427" fillId="2" borderId="2" xfId="0" applyNumberFormat="1" applyFont="1" applyFill="1" applyBorder="1" applyAlignment="1" applyProtection="1">
      <alignment vertical="center"/>
    </xf>
    <xf numFmtId="0" fontId="428" fillId="2" borderId="3" xfId="0" applyNumberFormat="1" applyFont="1" applyFill="1" applyBorder="1" applyAlignment="1" applyProtection="1">
      <alignment vertical="center"/>
    </xf>
    <xf numFmtId="0" fontId="429" fillId="2" borderId="2" xfId="0" applyNumberFormat="1" applyFont="1" applyFill="1" applyBorder="1" applyAlignment="1">
      <alignment horizontal="center"/>
    </xf>
    <xf numFmtId="0" fontId="430" fillId="2" borderId="2" xfId="0" applyNumberFormat="1" applyFont="1" applyFill="1" applyBorder="1" applyAlignment="1">
      <alignment horizontal="center"/>
    </xf>
    <xf numFmtId="0" fontId="431" fillId="2" borderId="4" xfId="0" applyNumberFormat="1" applyFont="1" applyFill="1" applyBorder="1" applyAlignment="1">
      <alignment horizontal="center"/>
    </xf>
    <xf numFmtId="0" fontId="432" fillId="2" borderId="1" xfId="0" applyNumberFormat="1" applyFont="1" applyFill="1" applyBorder="1"/>
    <xf numFmtId="0" fontId="433" fillId="2" borderId="4" xfId="0" applyNumberFormat="1" applyFont="1" applyFill="1" applyBorder="1" applyAlignment="1">
      <alignment horizontal="center"/>
    </xf>
    <xf numFmtId="0" fontId="434" fillId="2" borderId="5" xfId="0" applyNumberFormat="1" applyFont="1" applyFill="1" applyBorder="1"/>
    <xf numFmtId="0" fontId="435" fillId="2" borderId="2" xfId="0" applyNumberFormat="1" applyFont="1" applyFill="1" applyBorder="1"/>
    <xf numFmtId="0" fontId="436" fillId="2" borderId="2" xfId="0" applyNumberFormat="1" applyFont="1" applyFill="1" applyBorder="1"/>
    <xf numFmtId="0" fontId="437" fillId="2" borderId="4" xfId="0" applyNumberFormat="1" applyFont="1" applyFill="1" applyBorder="1"/>
    <xf numFmtId="0" fontId="438" fillId="2" borderId="6" xfId="0" applyNumberFormat="1" applyFont="1" applyFill="1" applyBorder="1" applyAlignment="1">
      <alignment horizontal="center"/>
    </xf>
    <xf numFmtId="0" fontId="439" fillId="2" borderId="6" xfId="0" applyNumberFormat="1" applyFont="1" applyFill="1" applyBorder="1"/>
    <xf numFmtId="0" fontId="440" fillId="2" borderId="7" xfId="0" applyNumberFormat="1" applyFont="1" applyFill="1" applyBorder="1"/>
    <xf numFmtId="0" fontId="441" fillId="2" borderId="2" xfId="0" applyNumberFormat="1" applyFont="1" applyFill="1" applyBorder="1"/>
    <xf numFmtId="14" fontId="442" fillId="0" borderId="0" xfId="0" applyNumberFormat="1" applyFont="1"/>
    <xf numFmtId="0" fontId="443" fillId="2" borderId="1" xfId="0" applyNumberFormat="1" applyFont="1" applyFill="1" applyBorder="1"/>
    <xf numFmtId="14" fontId="444" fillId="2" borderId="1" xfId="0" applyNumberFormat="1" applyFont="1" applyFill="1" applyBorder="1"/>
    <xf numFmtId="0" fontId="445" fillId="2" borderId="1" xfId="0" applyNumberFormat="1" applyFont="1" applyFill="1" applyBorder="1"/>
    <xf numFmtId="0" fontId="446" fillId="2" borderId="1" xfId="0" applyNumberFormat="1" applyFont="1" applyFill="1" applyBorder="1"/>
    <xf numFmtId="0" fontId="447" fillId="2" borderId="1" xfId="0" applyNumberFormat="1" applyFont="1" applyFill="1" applyBorder="1" applyAlignment="1">
      <alignment horizontal="center"/>
    </xf>
    <xf numFmtId="0" fontId="448" fillId="2" borderId="1" xfId="0" applyNumberFormat="1" applyFont="1" applyFill="1" applyBorder="1" applyAlignment="1">
      <alignment horizontal="center"/>
    </xf>
    <xf numFmtId="0" fontId="449" fillId="2" borderId="1" xfId="0" applyNumberFormat="1" applyFont="1" applyFill="1" applyBorder="1" applyAlignment="1">
      <alignment horizontal="center"/>
    </xf>
    <xf numFmtId="0" fontId="450" fillId="2" borderId="1" xfId="0" applyNumberFormat="1" applyFont="1" applyFill="1" applyBorder="1" applyAlignment="1">
      <alignment horizontal="center"/>
    </xf>
    <xf numFmtId="0" fontId="451" fillId="2" borderId="2" xfId="0" applyNumberFormat="1" applyFont="1" applyFill="1" applyBorder="1"/>
    <xf numFmtId="0" fontId="452" fillId="2" borderId="2" xfId="0" applyNumberFormat="1" applyFont="1" applyFill="1" applyBorder="1" applyAlignment="1" applyProtection="1">
      <alignment vertical="center"/>
    </xf>
    <xf numFmtId="0" fontId="453" fillId="2" borderId="2" xfId="0" applyNumberFormat="1" applyFont="1" applyFill="1" applyBorder="1" applyAlignment="1" applyProtection="1">
      <alignment vertical="center"/>
    </xf>
    <xf numFmtId="0" fontId="454" fillId="2" borderId="3" xfId="0" applyNumberFormat="1" applyFont="1" applyFill="1" applyBorder="1" applyAlignment="1" applyProtection="1">
      <alignment vertical="center"/>
    </xf>
    <xf numFmtId="0" fontId="455" fillId="2" borderId="2" xfId="0" applyNumberFormat="1" applyFont="1" applyFill="1" applyBorder="1" applyAlignment="1">
      <alignment horizontal="center"/>
    </xf>
    <xf numFmtId="0" fontId="456" fillId="2" borderId="2" xfId="0" applyNumberFormat="1" applyFont="1" applyFill="1" applyBorder="1" applyAlignment="1">
      <alignment horizontal="center"/>
    </xf>
    <xf numFmtId="0" fontId="457" fillId="2" borderId="4" xfId="0" applyNumberFormat="1" applyFont="1" applyFill="1" applyBorder="1" applyAlignment="1">
      <alignment horizontal="center"/>
    </xf>
    <xf numFmtId="0" fontId="458" fillId="2" borderId="1" xfId="0" applyNumberFormat="1" applyFont="1" applyFill="1" applyBorder="1"/>
    <xf numFmtId="0" fontId="459" fillId="2" borderId="4" xfId="0" applyNumberFormat="1" applyFont="1" applyFill="1" applyBorder="1" applyAlignment="1">
      <alignment horizontal="center"/>
    </xf>
    <xf numFmtId="0" fontId="460" fillId="2" borderId="5" xfId="0" applyNumberFormat="1" applyFont="1" applyFill="1" applyBorder="1"/>
    <xf numFmtId="0" fontId="461" fillId="2" borderId="2" xfId="0" applyNumberFormat="1" applyFont="1" applyFill="1" applyBorder="1"/>
    <xf numFmtId="0" fontId="462" fillId="2" borderId="2" xfId="0" applyNumberFormat="1" applyFont="1" applyFill="1" applyBorder="1"/>
    <xf numFmtId="0" fontId="463" fillId="2" borderId="4" xfId="0" applyNumberFormat="1" applyFont="1" applyFill="1" applyBorder="1"/>
    <xf numFmtId="0" fontId="464" fillId="2" borderId="6" xfId="0" applyNumberFormat="1" applyFont="1" applyFill="1" applyBorder="1" applyAlignment="1">
      <alignment horizontal="center"/>
    </xf>
    <xf numFmtId="0" fontId="465" fillId="2" borderId="6" xfId="0" applyNumberFormat="1" applyFont="1" applyFill="1" applyBorder="1"/>
    <xf numFmtId="0" fontId="466" fillId="2" borderId="7" xfId="0" applyNumberFormat="1" applyFont="1" applyFill="1" applyBorder="1"/>
    <xf numFmtId="0" fontId="467" fillId="2" borderId="2" xfId="0" applyNumberFormat="1" applyFont="1" applyFill="1" applyBorder="1"/>
    <xf numFmtId="14" fontId="468" fillId="0" borderId="0" xfId="0" applyNumberFormat="1" applyFont="1"/>
    <xf numFmtId="0" fontId="469" fillId="2" borderId="1" xfId="0" applyNumberFormat="1" applyFont="1" applyFill="1" applyBorder="1"/>
    <xf numFmtId="14" fontId="470" fillId="2" borderId="1" xfId="0" applyNumberFormat="1" applyFont="1" applyFill="1" applyBorder="1"/>
    <xf numFmtId="0" fontId="471" fillId="2" borderId="1" xfId="0" applyNumberFormat="1" applyFont="1" applyFill="1" applyBorder="1"/>
    <xf numFmtId="0" fontId="472" fillId="2" borderId="1" xfId="0" applyNumberFormat="1" applyFont="1" applyFill="1" applyBorder="1"/>
    <xf numFmtId="0" fontId="473" fillId="2" borderId="1" xfId="0" applyNumberFormat="1" applyFont="1" applyFill="1" applyBorder="1" applyAlignment="1">
      <alignment horizontal="center"/>
    </xf>
    <xf numFmtId="0" fontId="474" fillId="2" borderId="1" xfId="0" applyNumberFormat="1" applyFont="1" applyFill="1" applyBorder="1" applyAlignment="1">
      <alignment horizontal="center"/>
    </xf>
    <xf numFmtId="0" fontId="475" fillId="2" borderId="1" xfId="0" applyNumberFormat="1" applyFont="1" applyFill="1" applyBorder="1" applyAlignment="1">
      <alignment horizontal="center"/>
    </xf>
    <xf numFmtId="0" fontId="476" fillId="2" borderId="1" xfId="0" applyNumberFormat="1" applyFont="1" applyFill="1" applyBorder="1" applyAlignment="1">
      <alignment horizontal="center"/>
    </xf>
    <xf numFmtId="0" fontId="477" fillId="2" borderId="2" xfId="0" applyNumberFormat="1" applyFont="1" applyFill="1" applyBorder="1"/>
    <xf numFmtId="0" fontId="478" fillId="2" borderId="2" xfId="0" applyNumberFormat="1" applyFont="1" applyFill="1" applyBorder="1" applyAlignment="1" applyProtection="1">
      <alignment vertical="center"/>
    </xf>
    <xf numFmtId="0" fontId="479" fillId="2" borderId="2" xfId="0" applyNumberFormat="1" applyFont="1" applyFill="1" applyBorder="1" applyAlignment="1" applyProtection="1">
      <alignment vertical="center"/>
    </xf>
    <xf numFmtId="0" fontId="480" fillId="2" borderId="3" xfId="0" applyNumberFormat="1" applyFont="1" applyFill="1" applyBorder="1" applyAlignment="1" applyProtection="1">
      <alignment vertical="center"/>
    </xf>
    <xf numFmtId="0" fontId="481" fillId="2" borderId="2" xfId="0" applyNumberFormat="1" applyFont="1" applyFill="1" applyBorder="1" applyAlignment="1">
      <alignment horizontal="center"/>
    </xf>
    <xf numFmtId="0" fontId="482" fillId="2" borderId="2" xfId="0" applyNumberFormat="1" applyFont="1" applyFill="1" applyBorder="1" applyAlignment="1">
      <alignment horizontal="center"/>
    </xf>
    <xf numFmtId="0" fontId="483" fillId="2" borderId="4" xfId="0" applyNumberFormat="1" applyFont="1" applyFill="1" applyBorder="1" applyAlignment="1">
      <alignment horizontal="center"/>
    </xf>
    <xf numFmtId="0" fontId="484" fillId="2" borderId="1" xfId="0" applyNumberFormat="1" applyFont="1" applyFill="1" applyBorder="1"/>
    <xf numFmtId="0" fontId="485" fillId="2" borderId="4" xfId="0" applyNumberFormat="1" applyFont="1" applyFill="1" applyBorder="1" applyAlignment="1">
      <alignment horizontal="center"/>
    </xf>
    <xf numFmtId="0" fontId="486" fillId="2" borderId="5" xfId="0" applyNumberFormat="1" applyFont="1" applyFill="1" applyBorder="1"/>
    <xf numFmtId="0" fontId="487" fillId="2" borderId="2" xfId="0" applyNumberFormat="1" applyFont="1" applyFill="1" applyBorder="1"/>
    <xf numFmtId="0" fontId="488" fillId="2" borderId="2" xfId="0" applyNumberFormat="1" applyFont="1" applyFill="1" applyBorder="1"/>
    <xf numFmtId="0" fontId="489" fillId="2" borderId="4" xfId="0" applyNumberFormat="1" applyFont="1" applyFill="1" applyBorder="1"/>
    <xf numFmtId="0" fontId="490" fillId="2" borderId="6" xfId="0" applyNumberFormat="1" applyFont="1" applyFill="1" applyBorder="1" applyAlignment="1">
      <alignment horizontal="center"/>
    </xf>
    <xf numFmtId="0" fontId="491" fillId="2" borderId="6" xfId="0" applyNumberFormat="1" applyFont="1" applyFill="1" applyBorder="1"/>
    <xf numFmtId="0" fontId="492" fillId="2" borderId="7" xfId="0" applyNumberFormat="1" applyFont="1" applyFill="1" applyBorder="1"/>
    <xf numFmtId="0" fontId="493" fillId="2" borderId="2" xfId="0" applyNumberFormat="1" applyFont="1" applyFill="1" applyBorder="1"/>
    <xf numFmtId="14" fontId="494" fillId="0" borderId="0" xfId="0" applyNumberFormat="1" applyFont="1"/>
    <xf numFmtId="0" fontId="495" fillId="2" borderId="1" xfId="0" applyNumberFormat="1" applyFont="1" applyFill="1" applyBorder="1"/>
    <xf numFmtId="14" fontId="496" fillId="2" borderId="1" xfId="0" applyNumberFormat="1" applyFont="1" applyFill="1" applyBorder="1"/>
    <xf numFmtId="0" fontId="497" fillId="2" borderId="1" xfId="0" applyNumberFormat="1" applyFont="1" applyFill="1" applyBorder="1"/>
    <xf numFmtId="0" fontId="498" fillId="2" borderId="1" xfId="0" applyNumberFormat="1" applyFont="1" applyFill="1" applyBorder="1"/>
    <xf numFmtId="0" fontId="499" fillId="2" borderId="1" xfId="0" applyNumberFormat="1" applyFont="1" applyFill="1" applyBorder="1" applyAlignment="1">
      <alignment horizontal="center"/>
    </xf>
    <xf numFmtId="0" fontId="500" fillId="2" borderId="1" xfId="0" applyNumberFormat="1" applyFont="1" applyFill="1" applyBorder="1" applyAlignment="1">
      <alignment horizontal="center"/>
    </xf>
    <xf numFmtId="0" fontId="501" fillId="2" borderId="1" xfId="0" applyNumberFormat="1" applyFont="1" applyFill="1" applyBorder="1" applyAlignment="1">
      <alignment horizontal="center"/>
    </xf>
    <xf numFmtId="0" fontId="502" fillId="2" borderId="1" xfId="0" applyNumberFormat="1" applyFont="1" applyFill="1" applyBorder="1" applyAlignment="1">
      <alignment horizontal="center"/>
    </xf>
    <xf numFmtId="0" fontId="503" fillId="2" borderId="2" xfId="0" applyNumberFormat="1" applyFont="1" applyFill="1" applyBorder="1"/>
    <xf numFmtId="0" fontId="504" fillId="2" borderId="2" xfId="0" applyNumberFormat="1" applyFont="1" applyFill="1" applyBorder="1" applyAlignment="1" applyProtection="1">
      <alignment vertical="center"/>
    </xf>
    <xf numFmtId="0" fontId="505" fillId="2" borderId="2" xfId="0" applyNumberFormat="1" applyFont="1" applyFill="1" applyBorder="1" applyAlignment="1" applyProtection="1">
      <alignment vertical="center"/>
    </xf>
    <xf numFmtId="0" fontId="506" fillId="2" borderId="3" xfId="0" applyNumberFormat="1" applyFont="1" applyFill="1" applyBorder="1" applyAlignment="1" applyProtection="1">
      <alignment vertical="center"/>
    </xf>
    <xf numFmtId="0" fontId="507" fillId="2" borderId="2" xfId="0" applyNumberFormat="1" applyFont="1" applyFill="1" applyBorder="1" applyAlignment="1">
      <alignment horizontal="center"/>
    </xf>
    <xf numFmtId="0" fontId="508" fillId="2" borderId="2" xfId="0" applyNumberFormat="1" applyFont="1" applyFill="1" applyBorder="1" applyAlignment="1">
      <alignment horizontal="center"/>
    </xf>
    <xf numFmtId="0" fontId="509" fillId="2" borderId="4" xfId="0" applyNumberFormat="1" applyFont="1" applyFill="1" applyBorder="1" applyAlignment="1">
      <alignment horizontal="center"/>
    </xf>
    <xf numFmtId="0" fontId="510" fillId="2" borderId="1" xfId="0" applyNumberFormat="1" applyFont="1" applyFill="1" applyBorder="1"/>
    <xf numFmtId="0" fontId="511" fillId="2" borderId="4" xfId="0" applyNumberFormat="1" applyFont="1" applyFill="1" applyBorder="1" applyAlignment="1">
      <alignment horizontal="center"/>
    </xf>
    <xf numFmtId="0" fontId="512" fillId="2" borderId="5" xfId="0" applyNumberFormat="1" applyFont="1" applyFill="1" applyBorder="1"/>
    <xf numFmtId="0" fontId="513" fillId="2" borderId="2" xfId="0" applyNumberFormat="1" applyFont="1" applyFill="1" applyBorder="1"/>
    <xf numFmtId="0" fontId="514" fillId="2" borderId="2" xfId="0" applyNumberFormat="1" applyFont="1" applyFill="1" applyBorder="1"/>
    <xf numFmtId="0" fontId="515" fillId="2" borderId="4" xfId="0" applyNumberFormat="1" applyFont="1" applyFill="1" applyBorder="1"/>
    <xf numFmtId="0" fontId="516" fillId="2" borderId="6" xfId="0" applyNumberFormat="1" applyFont="1" applyFill="1" applyBorder="1" applyAlignment="1">
      <alignment horizontal="center"/>
    </xf>
    <xf numFmtId="0" fontId="517" fillId="2" borderId="6" xfId="0" applyNumberFormat="1" applyFont="1" applyFill="1" applyBorder="1"/>
    <xf numFmtId="0" fontId="518" fillId="2" borderId="7" xfId="0" applyNumberFormat="1" applyFont="1" applyFill="1" applyBorder="1"/>
    <xf numFmtId="0" fontId="519" fillId="2" borderId="2" xfId="0" applyNumberFormat="1" applyFont="1" applyFill="1" applyBorder="1"/>
    <xf numFmtId="14" fontId="520" fillId="0" borderId="0" xfId="0" applyNumberFormat="1" applyFont="1"/>
    <xf numFmtId="0" fontId="521" fillId="2" borderId="1" xfId="0" applyNumberFormat="1" applyFont="1" applyFill="1" applyBorder="1"/>
    <xf numFmtId="14" fontId="522" fillId="2" borderId="1" xfId="0" applyNumberFormat="1" applyFont="1" applyFill="1" applyBorder="1"/>
    <xf numFmtId="0" fontId="523" fillId="2" borderId="1" xfId="0" applyNumberFormat="1" applyFont="1" applyFill="1" applyBorder="1"/>
    <xf numFmtId="0" fontId="524" fillId="2" borderId="1" xfId="0" applyNumberFormat="1" applyFont="1" applyFill="1" applyBorder="1"/>
    <xf numFmtId="0" fontId="525" fillId="2" borderId="1" xfId="0" applyNumberFormat="1" applyFont="1" applyFill="1" applyBorder="1" applyAlignment="1">
      <alignment horizontal="center"/>
    </xf>
    <xf numFmtId="0" fontId="526" fillId="2" borderId="1" xfId="0" applyNumberFormat="1" applyFont="1" applyFill="1" applyBorder="1" applyAlignment="1">
      <alignment horizontal="center"/>
    </xf>
    <xf numFmtId="0" fontId="527" fillId="2" borderId="1" xfId="0" applyNumberFormat="1" applyFont="1" applyFill="1" applyBorder="1" applyAlignment="1">
      <alignment horizontal="center"/>
    </xf>
    <xf numFmtId="0" fontId="528" fillId="2" borderId="1" xfId="0" applyNumberFormat="1" applyFont="1" applyFill="1" applyBorder="1" applyAlignment="1">
      <alignment horizontal="center"/>
    </xf>
    <xf numFmtId="0" fontId="529" fillId="2" borderId="2" xfId="0" applyNumberFormat="1" applyFont="1" applyFill="1" applyBorder="1"/>
    <xf numFmtId="0" fontId="530" fillId="2" borderId="2" xfId="0" applyNumberFormat="1" applyFont="1" applyFill="1" applyBorder="1" applyAlignment="1" applyProtection="1">
      <alignment vertical="center"/>
    </xf>
    <xf numFmtId="0" fontId="531" fillId="2" borderId="2" xfId="0" applyNumberFormat="1" applyFont="1" applyFill="1" applyBorder="1" applyAlignment="1" applyProtection="1">
      <alignment vertical="center"/>
    </xf>
    <xf numFmtId="0" fontId="532" fillId="2" borderId="3" xfId="0" applyNumberFormat="1" applyFont="1" applyFill="1" applyBorder="1" applyAlignment="1" applyProtection="1">
      <alignment vertical="center"/>
    </xf>
    <xf numFmtId="0" fontId="533" fillId="2" borderId="2" xfId="0" applyNumberFormat="1" applyFont="1" applyFill="1" applyBorder="1" applyAlignment="1">
      <alignment horizontal="center"/>
    </xf>
    <xf numFmtId="0" fontId="534" fillId="2" borderId="2" xfId="0" applyNumberFormat="1" applyFont="1" applyFill="1" applyBorder="1" applyAlignment="1">
      <alignment horizontal="center"/>
    </xf>
    <xf numFmtId="0" fontId="535" fillId="2" borderId="4" xfId="0" applyNumberFormat="1" applyFont="1" applyFill="1" applyBorder="1" applyAlignment="1">
      <alignment horizontal="center"/>
    </xf>
    <xf numFmtId="0" fontId="536" fillId="2" borderId="1" xfId="0" applyNumberFormat="1" applyFont="1" applyFill="1" applyBorder="1"/>
    <xf numFmtId="0" fontId="537" fillId="2" borderId="4" xfId="0" applyNumberFormat="1" applyFont="1" applyFill="1" applyBorder="1" applyAlignment="1">
      <alignment horizontal="center"/>
    </xf>
    <xf numFmtId="0" fontId="538" fillId="2" borderId="5" xfId="0" applyNumberFormat="1" applyFont="1" applyFill="1" applyBorder="1"/>
    <xf numFmtId="0" fontId="539" fillId="2" borderId="2" xfId="0" applyNumberFormat="1" applyFont="1" applyFill="1" applyBorder="1"/>
    <xf numFmtId="0" fontId="540" fillId="2" borderId="2" xfId="0" applyNumberFormat="1" applyFont="1" applyFill="1" applyBorder="1"/>
    <xf numFmtId="0" fontId="541" fillId="2" borderId="4" xfId="0" applyNumberFormat="1" applyFont="1" applyFill="1" applyBorder="1"/>
    <xf numFmtId="0" fontId="542" fillId="2" borderId="6" xfId="0" applyNumberFormat="1" applyFont="1" applyFill="1" applyBorder="1" applyAlignment="1">
      <alignment horizontal="center"/>
    </xf>
    <xf numFmtId="0" fontId="543" fillId="2" borderId="6" xfId="0" applyNumberFormat="1" applyFont="1" applyFill="1" applyBorder="1"/>
    <xf numFmtId="0" fontId="544" fillId="2" borderId="7" xfId="0" applyNumberFormat="1" applyFont="1" applyFill="1" applyBorder="1"/>
    <xf numFmtId="0" fontId="545" fillId="2" borderId="2" xfId="0" applyNumberFormat="1" applyFont="1" applyFill="1" applyBorder="1"/>
    <xf numFmtId="14" fontId="546" fillId="0" borderId="0" xfId="0" applyNumberFormat="1" applyFont="1"/>
    <xf numFmtId="0" fontId="547" fillId="2" borderId="1" xfId="0" applyNumberFormat="1" applyFont="1" applyFill="1" applyBorder="1"/>
    <xf numFmtId="14" fontId="548" fillId="2" borderId="1" xfId="0" applyNumberFormat="1" applyFont="1" applyFill="1" applyBorder="1"/>
    <xf numFmtId="0" fontId="549" fillId="2" borderId="1" xfId="0" applyNumberFormat="1" applyFont="1" applyFill="1" applyBorder="1"/>
    <xf numFmtId="0" fontId="550" fillId="2" borderId="1" xfId="0" applyNumberFormat="1" applyFont="1" applyFill="1" applyBorder="1"/>
    <xf numFmtId="0" fontId="551" fillId="2" borderId="1" xfId="0" applyNumberFormat="1" applyFont="1" applyFill="1" applyBorder="1" applyAlignment="1">
      <alignment horizontal="center"/>
    </xf>
    <xf numFmtId="0" fontId="552" fillId="2" borderId="1" xfId="0" applyNumberFormat="1" applyFont="1" applyFill="1" applyBorder="1" applyAlignment="1">
      <alignment horizontal="center"/>
    </xf>
    <xf numFmtId="0" fontId="553" fillId="2" borderId="1" xfId="0" applyNumberFormat="1" applyFont="1" applyFill="1" applyBorder="1" applyAlignment="1">
      <alignment horizontal="center"/>
    </xf>
    <xf numFmtId="0" fontId="554" fillId="2" borderId="1" xfId="0" applyNumberFormat="1" applyFont="1" applyFill="1" applyBorder="1" applyAlignment="1">
      <alignment horizontal="center"/>
    </xf>
    <xf numFmtId="0" fontId="555" fillId="2" borderId="2" xfId="0" applyNumberFormat="1" applyFont="1" applyFill="1" applyBorder="1"/>
    <xf numFmtId="0" fontId="556" fillId="2" borderId="2" xfId="0" applyNumberFormat="1" applyFont="1" applyFill="1" applyBorder="1" applyAlignment="1" applyProtection="1">
      <alignment vertical="center"/>
    </xf>
    <xf numFmtId="0" fontId="557" fillId="2" borderId="2" xfId="0" applyNumberFormat="1" applyFont="1" applyFill="1" applyBorder="1" applyAlignment="1" applyProtection="1">
      <alignment vertical="center"/>
    </xf>
    <xf numFmtId="0" fontId="558" fillId="2" borderId="3" xfId="0" applyNumberFormat="1" applyFont="1" applyFill="1" applyBorder="1" applyAlignment="1" applyProtection="1">
      <alignment vertical="center"/>
    </xf>
    <xf numFmtId="0" fontId="559" fillId="2" borderId="2" xfId="0" applyNumberFormat="1" applyFont="1" applyFill="1" applyBorder="1" applyAlignment="1">
      <alignment horizontal="center"/>
    </xf>
    <xf numFmtId="0" fontId="560" fillId="2" borderId="2" xfId="0" applyNumberFormat="1" applyFont="1" applyFill="1" applyBorder="1" applyAlignment="1">
      <alignment horizontal="center"/>
    </xf>
    <xf numFmtId="0" fontId="561" fillId="2" borderId="4" xfId="0" applyNumberFormat="1" applyFont="1" applyFill="1" applyBorder="1" applyAlignment="1">
      <alignment horizontal="center"/>
    </xf>
    <xf numFmtId="0" fontId="562" fillId="2" borderId="1" xfId="0" applyNumberFormat="1" applyFont="1" applyFill="1" applyBorder="1"/>
    <xf numFmtId="0" fontId="563" fillId="2" borderId="4" xfId="0" applyNumberFormat="1" applyFont="1" applyFill="1" applyBorder="1" applyAlignment="1">
      <alignment horizontal="center"/>
    </xf>
    <xf numFmtId="0" fontId="564" fillId="2" borderId="5" xfId="0" applyNumberFormat="1" applyFont="1" applyFill="1" applyBorder="1"/>
    <xf numFmtId="0" fontId="565" fillId="2" borderId="2" xfId="0" applyNumberFormat="1" applyFont="1" applyFill="1" applyBorder="1"/>
    <xf numFmtId="0" fontId="566" fillId="2" borderId="2" xfId="0" applyNumberFormat="1" applyFont="1" applyFill="1" applyBorder="1"/>
    <xf numFmtId="0" fontId="567" fillId="2" borderId="4" xfId="0" applyNumberFormat="1" applyFont="1" applyFill="1" applyBorder="1"/>
    <xf numFmtId="0" fontId="568" fillId="2" borderId="6" xfId="0" applyNumberFormat="1" applyFont="1" applyFill="1" applyBorder="1" applyAlignment="1">
      <alignment horizontal="center"/>
    </xf>
    <xf numFmtId="0" fontId="569" fillId="2" borderId="6" xfId="0" applyNumberFormat="1" applyFont="1" applyFill="1" applyBorder="1"/>
    <xf numFmtId="0" fontId="570" fillId="2" borderId="7" xfId="0" applyNumberFormat="1" applyFont="1" applyFill="1" applyBorder="1"/>
    <xf numFmtId="0" fontId="571" fillId="2" borderId="2" xfId="0" applyNumberFormat="1" applyFont="1" applyFill="1" applyBorder="1"/>
    <xf numFmtId="14" fontId="572" fillId="0" borderId="0" xfId="0" applyNumberFormat="1" applyFont="1"/>
    <xf numFmtId="0" fontId="573" fillId="2" borderId="1" xfId="0" applyNumberFormat="1" applyFont="1" applyFill="1" applyBorder="1"/>
    <xf numFmtId="14" fontId="574" fillId="2" borderId="1" xfId="0" applyNumberFormat="1" applyFont="1" applyFill="1" applyBorder="1"/>
    <xf numFmtId="0" fontId="575" fillId="2" borderId="1" xfId="0" applyNumberFormat="1" applyFont="1" applyFill="1" applyBorder="1"/>
    <xf numFmtId="0" fontId="576" fillId="2" borderId="1" xfId="0" applyNumberFormat="1" applyFont="1" applyFill="1" applyBorder="1"/>
    <xf numFmtId="0" fontId="577" fillId="2" borderId="1" xfId="0" applyNumberFormat="1" applyFont="1" applyFill="1" applyBorder="1" applyAlignment="1">
      <alignment horizontal="center"/>
    </xf>
    <xf numFmtId="0" fontId="578" fillId="2" borderId="1" xfId="0" applyNumberFormat="1" applyFont="1" applyFill="1" applyBorder="1" applyAlignment="1">
      <alignment horizontal="center"/>
    </xf>
    <xf numFmtId="0" fontId="579" fillId="2" borderId="1" xfId="0" applyNumberFormat="1" applyFont="1" applyFill="1" applyBorder="1" applyAlignment="1">
      <alignment horizontal="center"/>
    </xf>
    <xf numFmtId="0" fontId="580" fillId="2" borderId="1" xfId="0" applyNumberFormat="1" applyFont="1" applyFill="1" applyBorder="1" applyAlignment="1">
      <alignment horizontal="center"/>
    </xf>
    <xf numFmtId="0" fontId="581" fillId="2" borderId="2" xfId="0" applyNumberFormat="1" applyFont="1" applyFill="1" applyBorder="1"/>
    <xf numFmtId="0" fontId="582" fillId="2" borderId="2" xfId="0" applyNumberFormat="1" applyFont="1" applyFill="1" applyBorder="1" applyAlignment="1" applyProtection="1">
      <alignment vertical="center"/>
    </xf>
    <xf numFmtId="0" fontId="583" fillId="2" borderId="2" xfId="0" applyNumberFormat="1" applyFont="1" applyFill="1" applyBorder="1" applyAlignment="1" applyProtection="1">
      <alignment vertical="center"/>
    </xf>
    <xf numFmtId="0" fontId="584" fillId="2" borderId="3" xfId="0" applyNumberFormat="1" applyFont="1" applyFill="1" applyBorder="1" applyAlignment="1" applyProtection="1">
      <alignment vertical="center"/>
    </xf>
    <xf numFmtId="0" fontId="585" fillId="2" borderId="2" xfId="0" applyNumberFormat="1" applyFont="1" applyFill="1" applyBorder="1" applyAlignment="1">
      <alignment horizontal="center"/>
    </xf>
    <xf numFmtId="0" fontId="586" fillId="2" borderId="2" xfId="0" applyNumberFormat="1" applyFont="1" applyFill="1" applyBorder="1" applyAlignment="1">
      <alignment horizontal="center"/>
    </xf>
    <xf numFmtId="0" fontId="587" fillId="2" borderId="4" xfId="0" applyNumberFormat="1" applyFont="1" applyFill="1" applyBorder="1" applyAlignment="1">
      <alignment horizontal="center"/>
    </xf>
    <xf numFmtId="0" fontId="588" fillId="2" borderId="1" xfId="0" applyNumberFormat="1" applyFont="1" applyFill="1" applyBorder="1"/>
    <xf numFmtId="0" fontId="589" fillId="2" borderId="4" xfId="0" applyNumberFormat="1" applyFont="1" applyFill="1" applyBorder="1" applyAlignment="1">
      <alignment horizontal="center"/>
    </xf>
    <xf numFmtId="0" fontId="590" fillId="2" borderId="5" xfId="0" applyNumberFormat="1" applyFont="1" applyFill="1" applyBorder="1"/>
    <xf numFmtId="0" fontId="591" fillId="2" borderId="2" xfId="0" applyNumberFormat="1" applyFont="1" applyFill="1" applyBorder="1"/>
    <xf numFmtId="0" fontId="592" fillId="2" borderId="2" xfId="0" applyNumberFormat="1" applyFont="1" applyFill="1" applyBorder="1"/>
    <xf numFmtId="0" fontId="593" fillId="2" borderId="4" xfId="0" applyNumberFormat="1" applyFont="1" applyFill="1" applyBorder="1"/>
    <xf numFmtId="0" fontId="594" fillId="2" borderId="6" xfId="0" applyNumberFormat="1" applyFont="1" applyFill="1" applyBorder="1" applyAlignment="1">
      <alignment horizontal="center"/>
    </xf>
    <xf numFmtId="0" fontId="595" fillId="2" borderId="6" xfId="0" applyNumberFormat="1" applyFont="1" applyFill="1" applyBorder="1"/>
    <xf numFmtId="0" fontId="596" fillId="2" borderId="7" xfId="0" applyNumberFormat="1" applyFont="1" applyFill="1" applyBorder="1"/>
    <xf numFmtId="0" fontId="597" fillId="2" borderId="2" xfId="0" applyNumberFormat="1" applyFont="1" applyFill="1" applyBorder="1"/>
    <xf numFmtId="14" fontId="598" fillId="0" borderId="0" xfId="0" applyNumberFormat="1" applyFont="1"/>
    <xf numFmtId="0" fontId="599" fillId="2" borderId="1" xfId="0" applyNumberFormat="1" applyFont="1" applyFill="1" applyBorder="1"/>
    <xf numFmtId="14" fontId="600" fillId="2" borderId="1" xfId="0" applyNumberFormat="1" applyFont="1" applyFill="1" applyBorder="1"/>
    <xf numFmtId="0" fontId="601" fillId="2" borderId="1" xfId="0" applyNumberFormat="1" applyFont="1" applyFill="1" applyBorder="1"/>
    <xf numFmtId="0" fontId="602" fillId="2" borderId="1" xfId="0" applyNumberFormat="1" applyFont="1" applyFill="1" applyBorder="1"/>
    <xf numFmtId="0" fontId="603" fillId="2" borderId="1" xfId="0" applyNumberFormat="1" applyFont="1" applyFill="1" applyBorder="1" applyAlignment="1">
      <alignment horizontal="center"/>
    </xf>
    <xf numFmtId="0" fontId="604" fillId="2" borderId="1" xfId="0" applyNumberFormat="1" applyFont="1" applyFill="1" applyBorder="1" applyAlignment="1">
      <alignment horizontal="center"/>
    </xf>
    <xf numFmtId="0" fontId="605" fillId="2" borderId="1" xfId="0" applyNumberFormat="1" applyFont="1" applyFill="1" applyBorder="1" applyAlignment="1">
      <alignment horizontal="center"/>
    </xf>
    <xf numFmtId="0" fontId="606" fillId="2" borderId="1" xfId="0" applyNumberFormat="1" applyFont="1" applyFill="1" applyBorder="1" applyAlignment="1">
      <alignment horizontal="center"/>
    </xf>
    <xf numFmtId="0" fontId="607" fillId="2" borderId="2" xfId="0" applyNumberFormat="1" applyFont="1" applyFill="1" applyBorder="1"/>
    <xf numFmtId="0" fontId="608" fillId="2" borderId="2" xfId="0" applyNumberFormat="1" applyFont="1" applyFill="1" applyBorder="1" applyAlignment="1" applyProtection="1">
      <alignment vertical="center"/>
    </xf>
    <xf numFmtId="0" fontId="609" fillId="2" borderId="2" xfId="0" applyNumberFormat="1" applyFont="1" applyFill="1" applyBorder="1" applyAlignment="1" applyProtection="1">
      <alignment vertical="center"/>
    </xf>
    <xf numFmtId="0" fontId="610" fillId="2" borderId="3" xfId="0" applyNumberFormat="1" applyFont="1" applyFill="1" applyBorder="1" applyAlignment="1" applyProtection="1">
      <alignment vertical="center"/>
    </xf>
    <xf numFmtId="0" fontId="611" fillId="2" borderId="2" xfId="0" applyNumberFormat="1" applyFont="1" applyFill="1" applyBorder="1" applyAlignment="1">
      <alignment horizontal="center"/>
    </xf>
    <xf numFmtId="0" fontId="612" fillId="2" borderId="2" xfId="0" applyNumberFormat="1" applyFont="1" applyFill="1" applyBorder="1" applyAlignment="1">
      <alignment horizontal="center"/>
    </xf>
    <xf numFmtId="0" fontId="613" fillId="2" borderId="4" xfId="0" applyNumberFormat="1" applyFont="1" applyFill="1" applyBorder="1" applyAlignment="1">
      <alignment horizontal="center"/>
    </xf>
    <xf numFmtId="0" fontId="614" fillId="2" borderId="1" xfId="0" applyNumberFormat="1" applyFont="1" applyFill="1" applyBorder="1"/>
    <xf numFmtId="0" fontId="615" fillId="2" borderId="4" xfId="0" applyNumberFormat="1" applyFont="1" applyFill="1" applyBorder="1" applyAlignment="1">
      <alignment horizontal="center"/>
    </xf>
    <xf numFmtId="0" fontId="616" fillId="2" borderId="5" xfId="0" applyNumberFormat="1" applyFont="1" applyFill="1" applyBorder="1"/>
    <xf numFmtId="0" fontId="617" fillId="2" borderId="2" xfId="0" applyNumberFormat="1" applyFont="1" applyFill="1" applyBorder="1"/>
    <xf numFmtId="0" fontId="618" fillId="2" borderId="2" xfId="0" applyNumberFormat="1" applyFont="1" applyFill="1" applyBorder="1"/>
    <xf numFmtId="0" fontId="619" fillId="2" borderId="4" xfId="0" applyNumberFormat="1" applyFont="1" applyFill="1" applyBorder="1"/>
    <xf numFmtId="0" fontId="620" fillId="2" borderId="6" xfId="0" applyNumberFormat="1" applyFont="1" applyFill="1" applyBorder="1" applyAlignment="1">
      <alignment horizontal="center"/>
    </xf>
    <xf numFmtId="0" fontId="621" fillId="2" borderId="6" xfId="0" applyNumberFormat="1" applyFont="1" applyFill="1" applyBorder="1"/>
    <xf numFmtId="0" fontId="622" fillId="2" borderId="7" xfId="0" applyNumberFormat="1" applyFont="1" applyFill="1" applyBorder="1"/>
    <xf numFmtId="0" fontId="623" fillId="2" borderId="2" xfId="0" applyNumberFormat="1" applyFont="1" applyFill="1" applyBorder="1"/>
    <xf numFmtId="14" fontId="624" fillId="0" borderId="0" xfId="0" applyNumberFormat="1" applyFont="1"/>
    <xf numFmtId="0" fontId="625" fillId="2" borderId="1" xfId="0" applyNumberFormat="1" applyFont="1" applyFill="1" applyBorder="1"/>
    <xf numFmtId="14" fontId="626" fillId="2" borderId="1" xfId="0" applyNumberFormat="1" applyFont="1" applyFill="1" applyBorder="1"/>
    <xf numFmtId="0" fontId="627" fillId="2" borderId="1" xfId="0" applyNumberFormat="1" applyFont="1" applyFill="1" applyBorder="1"/>
    <xf numFmtId="0" fontId="628" fillId="2" borderId="1" xfId="0" applyNumberFormat="1" applyFont="1" applyFill="1" applyBorder="1"/>
    <xf numFmtId="0" fontId="629" fillId="2" borderId="1" xfId="0" applyNumberFormat="1" applyFont="1" applyFill="1" applyBorder="1" applyAlignment="1">
      <alignment horizontal="center"/>
    </xf>
    <xf numFmtId="0" fontId="630" fillId="2" borderId="1" xfId="0" applyNumberFormat="1" applyFont="1" applyFill="1" applyBorder="1" applyAlignment="1">
      <alignment horizontal="center"/>
    </xf>
    <xf numFmtId="0" fontId="631" fillId="2" borderId="1" xfId="0" applyNumberFormat="1" applyFont="1" applyFill="1" applyBorder="1" applyAlignment="1">
      <alignment horizontal="center"/>
    </xf>
    <xf numFmtId="0" fontId="632" fillId="2" borderId="1" xfId="0" applyNumberFormat="1" applyFont="1" applyFill="1" applyBorder="1" applyAlignment="1">
      <alignment horizontal="center"/>
    </xf>
    <xf numFmtId="0" fontId="633" fillId="2" borderId="2" xfId="0" applyNumberFormat="1" applyFont="1" applyFill="1" applyBorder="1"/>
    <xf numFmtId="0" fontId="634" fillId="2" borderId="2" xfId="0" applyNumberFormat="1" applyFont="1" applyFill="1" applyBorder="1" applyAlignment="1" applyProtection="1">
      <alignment vertical="center"/>
    </xf>
    <xf numFmtId="0" fontId="635" fillId="2" borderId="2" xfId="0" applyNumberFormat="1" applyFont="1" applyFill="1" applyBorder="1" applyAlignment="1" applyProtection="1">
      <alignment vertical="center"/>
    </xf>
    <xf numFmtId="0" fontId="636" fillId="2" borderId="3" xfId="0" applyNumberFormat="1" applyFont="1" applyFill="1" applyBorder="1" applyAlignment="1" applyProtection="1">
      <alignment vertical="center"/>
    </xf>
    <xf numFmtId="0" fontId="637" fillId="2" borderId="2" xfId="0" applyNumberFormat="1" applyFont="1" applyFill="1" applyBorder="1" applyAlignment="1">
      <alignment horizontal="center"/>
    </xf>
    <xf numFmtId="0" fontId="638" fillId="2" borderId="2" xfId="0" applyNumberFormat="1" applyFont="1" applyFill="1" applyBorder="1" applyAlignment="1">
      <alignment horizontal="center"/>
    </xf>
    <xf numFmtId="0" fontId="639" fillId="2" borderId="4" xfId="0" applyNumberFormat="1" applyFont="1" applyFill="1" applyBorder="1" applyAlignment="1">
      <alignment horizontal="center"/>
    </xf>
    <xf numFmtId="0" fontId="640" fillId="2" borderId="1" xfId="0" applyNumberFormat="1" applyFont="1" applyFill="1" applyBorder="1"/>
    <xf numFmtId="0" fontId="641" fillId="2" borderId="4" xfId="0" applyNumberFormat="1" applyFont="1" applyFill="1" applyBorder="1" applyAlignment="1">
      <alignment horizontal="center"/>
    </xf>
    <xf numFmtId="0" fontId="642" fillId="2" borderId="5" xfId="0" applyNumberFormat="1" applyFont="1" applyFill="1" applyBorder="1"/>
    <xf numFmtId="0" fontId="643" fillId="2" borderId="2" xfId="0" applyNumberFormat="1" applyFont="1" applyFill="1" applyBorder="1"/>
    <xf numFmtId="0" fontId="644" fillId="2" borderId="2" xfId="0" applyNumberFormat="1" applyFont="1" applyFill="1" applyBorder="1"/>
    <xf numFmtId="0" fontId="645" fillId="2" borderId="4" xfId="0" applyNumberFormat="1" applyFont="1" applyFill="1" applyBorder="1"/>
    <xf numFmtId="0" fontId="646" fillId="2" borderId="6" xfId="0" applyNumberFormat="1" applyFont="1" applyFill="1" applyBorder="1" applyAlignment="1">
      <alignment horizontal="center"/>
    </xf>
    <xf numFmtId="0" fontId="647" fillId="2" borderId="6" xfId="0" applyNumberFormat="1" applyFont="1" applyFill="1" applyBorder="1"/>
    <xf numFmtId="0" fontId="648" fillId="2" borderId="7" xfId="0" applyNumberFormat="1" applyFont="1" applyFill="1" applyBorder="1"/>
    <xf numFmtId="0" fontId="649" fillId="2" borderId="2" xfId="0" applyNumberFormat="1" applyFont="1" applyFill="1" applyBorder="1"/>
    <xf numFmtId="14" fontId="650" fillId="0" borderId="0" xfId="0" applyNumberFormat="1" applyFont="1"/>
    <xf numFmtId="0" fontId="651" fillId="2" borderId="1" xfId="0" applyNumberFormat="1" applyFont="1" applyFill="1" applyBorder="1"/>
    <xf numFmtId="14" fontId="652" fillId="2" borderId="1" xfId="0" applyNumberFormat="1" applyFont="1" applyFill="1" applyBorder="1"/>
    <xf numFmtId="0" fontId="653" fillId="2" borderId="1" xfId="0" applyNumberFormat="1" applyFont="1" applyFill="1" applyBorder="1"/>
    <xf numFmtId="0" fontId="654" fillId="2" borderId="1" xfId="0" applyNumberFormat="1" applyFont="1" applyFill="1" applyBorder="1"/>
    <xf numFmtId="0" fontId="655" fillId="2" borderId="1" xfId="0" applyNumberFormat="1" applyFont="1" applyFill="1" applyBorder="1" applyAlignment="1">
      <alignment horizontal="center"/>
    </xf>
    <xf numFmtId="0" fontId="656" fillId="2" borderId="1" xfId="0" applyNumberFormat="1" applyFont="1" applyFill="1" applyBorder="1" applyAlignment="1">
      <alignment horizontal="center"/>
    </xf>
    <xf numFmtId="0" fontId="657" fillId="2" borderId="1" xfId="0" applyNumberFormat="1" applyFont="1" applyFill="1" applyBorder="1" applyAlignment="1">
      <alignment horizontal="center"/>
    </xf>
    <xf numFmtId="0" fontId="658" fillId="2" borderId="1" xfId="0" applyNumberFormat="1" applyFont="1" applyFill="1" applyBorder="1" applyAlignment="1">
      <alignment horizontal="center"/>
    </xf>
    <xf numFmtId="0" fontId="659" fillId="2" borderId="2" xfId="0" applyNumberFormat="1" applyFont="1" applyFill="1" applyBorder="1"/>
    <xf numFmtId="0" fontId="660" fillId="2" borderId="2" xfId="0" applyNumberFormat="1" applyFont="1" applyFill="1" applyBorder="1" applyAlignment="1" applyProtection="1">
      <alignment vertical="center"/>
    </xf>
    <xf numFmtId="0" fontId="661" fillId="2" borderId="2" xfId="0" applyNumberFormat="1" applyFont="1" applyFill="1" applyBorder="1" applyAlignment="1" applyProtection="1">
      <alignment vertical="center"/>
    </xf>
    <xf numFmtId="0" fontId="662" fillId="2" borderId="3" xfId="0" applyNumberFormat="1" applyFont="1" applyFill="1" applyBorder="1" applyAlignment="1" applyProtection="1">
      <alignment vertical="center"/>
    </xf>
    <xf numFmtId="0" fontId="663" fillId="2" borderId="2" xfId="0" applyNumberFormat="1" applyFont="1" applyFill="1" applyBorder="1" applyAlignment="1">
      <alignment horizontal="center"/>
    </xf>
    <xf numFmtId="0" fontId="664" fillId="2" borderId="2" xfId="0" applyNumberFormat="1" applyFont="1" applyFill="1" applyBorder="1" applyAlignment="1">
      <alignment horizontal="center"/>
    </xf>
    <xf numFmtId="0" fontId="665" fillId="2" borderId="4" xfId="0" applyNumberFormat="1" applyFont="1" applyFill="1" applyBorder="1" applyAlignment="1">
      <alignment horizontal="center"/>
    </xf>
    <xf numFmtId="0" fontId="666" fillId="2" borderId="1" xfId="0" applyNumberFormat="1" applyFont="1" applyFill="1" applyBorder="1"/>
    <xf numFmtId="0" fontId="667" fillId="2" borderId="4" xfId="0" applyNumberFormat="1" applyFont="1" applyFill="1" applyBorder="1" applyAlignment="1">
      <alignment horizontal="center"/>
    </xf>
    <xf numFmtId="0" fontId="668" fillId="2" borderId="5" xfId="0" applyNumberFormat="1" applyFont="1" applyFill="1" applyBorder="1"/>
    <xf numFmtId="0" fontId="669" fillId="2" borderId="2" xfId="0" applyNumberFormat="1" applyFont="1" applyFill="1" applyBorder="1"/>
    <xf numFmtId="0" fontId="670" fillId="2" borderId="2" xfId="0" applyNumberFormat="1" applyFont="1" applyFill="1" applyBorder="1"/>
    <xf numFmtId="0" fontId="671" fillId="2" borderId="4" xfId="0" applyNumberFormat="1" applyFont="1" applyFill="1" applyBorder="1"/>
    <xf numFmtId="0" fontId="672" fillId="2" borderId="6" xfId="0" applyNumberFormat="1" applyFont="1" applyFill="1" applyBorder="1" applyAlignment="1">
      <alignment horizontal="center"/>
    </xf>
    <xf numFmtId="0" fontId="673" fillId="2" borderId="6" xfId="0" applyNumberFormat="1" applyFont="1" applyFill="1" applyBorder="1"/>
    <xf numFmtId="0" fontId="674" fillId="2" borderId="7" xfId="0" applyNumberFormat="1" applyFont="1" applyFill="1" applyBorder="1"/>
    <xf numFmtId="0" fontId="675" fillId="2" borderId="2" xfId="0" applyNumberFormat="1" applyFont="1" applyFill="1" applyBorder="1"/>
    <xf numFmtId="14" fontId="676" fillId="0" borderId="0" xfId="0" applyNumberFormat="1" applyFont="1"/>
    <xf numFmtId="0" fontId="677" fillId="2" borderId="1" xfId="0" applyNumberFormat="1" applyFont="1" applyFill="1" applyBorder="1"/>
    <xf numFmtId="0" fontId="678" fillId="2" borderId="1" xfId="0" applyNumberFormat="1" applyFont="1" applyFill="1" applyBorder="1" applyAlignment="1">
      <alignment horizontal="center"/>
    </xf>
    <xf numFmtId="0" fontId="679" fillId="2" borderId="1" xfId="0" applyNumberFormat="1" applyFont="1" applyFill="1" applyBorder="1"/>
    <xf numFmtId="14" fontId="680" fillId="2" borderId="1" xfId="0" applyNumberFormat="1" applyFont="1" applyFill="1" applyBorder="1"/>
    <xf numFmtId="0" fontId="681" fillId="2" borderId="1" xfId="0" applyNumberFormat="1" applyFont="1" applyFill="1" applyBorder="1"/>
    <xf numFmtId="0" fontId="682" fillId="2" borderId="1" xfId="0" applyNumberFormat="1" applyFont="1" applyFill="1" applyBorder="1" applyAlignment="1">
      <alignment horizontal="center"/>
    </xf>
    <xf numFmtId="0" fontId="683" fillId="2" borderId="1" xfId="0" applyNumberFormat="1" applyFont="1" applyFill="1" applyBorder="1" applyAlignment="1">
      <alignment horizontal="center"/>
    </xf>
    <xf numFmtId="0" fontId="684" fillId="2" borderId="1" xfId="0" applyNumberFormat="1" applyFont="1" applyFill="1" applyBorder="1" applyAlignment="1">
      <alignment horizontal="center"/>
    </xf>
    <xf numFmtId="0" fontId="685" fillId="2" borderId="2" xfId="0" applyNumberFormat="1" applyFont="1" applyFill="1" applyBorder="1"/>
    <xf numFmtId="0" fontId="686" fillId="2" borderId="2" xfId="0" applyNumberFormat="1" applyFont="1" applyFill="1" applyBorder="1" applyAlignment="1" applyProtection="1">
      <alignment vertical="center"/>
    </xf>
    <xf numFmtId="0" fontId="687" fillId="2" borderId="2" xfId="0" applyNumberFormat="1" applyFont="1" applyFill="1" applyBorder="1" applyAlignment="1" applyProtection="1">
      <alignment vertical="center"/>
    </xf>
    <xf numFmtId="0" fontId="688" fillId="2" borderId="2" xfId="0" applyNumberFormat="1" applyFont="1" applyFill="1" applyBorder="1" applyAlignment="1">
      <alignment horizontal="center"/>
    </xf>
    <xf numFmtId="0" fontId="689" fillId="2" borderId="2" xfId="0" applyNumberFormat="1" applyFont="1" applyFill="1" applyBorder="1" applyAlignment="1">
      <alignment horizontal="center"/>
    </xf>
    <xf numFmtId="0" fontId="690" fillId="2" borderId="4" xfId="0" applyNumberFormat="1" applyFont="1" applyFill="1" applyBorder="1" applyAlignment="1">
      <alignment horizontal="center"/>
    </xf>
    <xf numFmtId="0" fontId="691" fillId="2" borderId="4" xfId="0" applyNumberFormat="1" applyFont="1" applyFill="1" applyBorder="1" applyAlignment="1">
      <alignment horizontal="center"/>
    </xf>
    <xf numFmtId="0" fontId="692" fillId="2" borderId="5" xfId="0" applyNumberFormat="1" applyFont="1" applyFill="1" applyBorder="1"/>
    <xf numFmtId="0" fontId="693" fillId="2" borderId="2" xfId="0" applyNumberFormat="1" applyFont="1" applyFill="1" applyBorder="1"/>
    <xf numFmtId="0" fontId="694" fillId="2" borderId="2" xfId="0" applyNumberFormat="1" applyFont="1" applyFill="1" applyBorder="1"/>
    <xf numFmtId="0" fontId="695" fillId="2" borderId="4" xfId="0" applyNumberFormat="1" applyFont="1" applyFill="1" applyBorder="1"/>
    <xf numFmtId="0" fontId="696" fillId="2" borderId="6" xfId="0" applyNumberFormat="1" applyFont="1" applyFill="1" applyBorder="1" applyAlignment="1">
      <alignment horizontal="center"/>
    </xf>
    <xf numFmtId="0" fontId="697" fillId="2" borderId="6" xfId="0" applyNumberFormat="1" applyFont="1" applyFill="1" applyBorder="1"/>
    <xf numFmtId="0" fontId="698" fillId="2" borderId="7" xfId="0" applyNumberFormat="1" applyFont="1" applyFill="1" applyBorder="1"/>
    <xf numFmtId="0" fontId="699" fillId="2" borderId="2" xfId="0" applyNumberFormat="1" applyFont="1" applyFill="1" applyBorder="1"/>
    <xf numFmtId="14" fontId="700" fillId="0" borderId="0" xfId="0" applyNumberFormat="1" applyFont="1"/>
    <xf numFmtId="0" fontId="701" fillId="2" borderId="1" xfId="0" applyNumberFormat="1" applyFont="1" applyFill="1" applyBorder="1"/>
    <xf numFmtId="0" fontId="702" fillId="2" borderId="1" xfId="0" applyNumberFormat="1" applyFont="1" applyFill="1" applyBorder="1" applyAlignment="1">
      <alignment horizontal="center"/>
    </xf>
    <xf numFmtId="0" fontId="703" fillId="2" borderId="1" xfId="0" applyNumberFormat="1" applyFont="1" applyFill="1" applyBorder="1"/>
    <xf numFmtId="14" fontId="704" fillId="2" borderId="1" xfId="0" applyNumberFormat="1" applyFont="1" applyFill="1" applyBorder="1"/>
    <xf numFmtId="0" fontId="705" fillId="2" borderId="1" xfId="0" applyNumberFormat="1" applyFont="1" applyFill="1" applyBorder="1"/>
    <xf numFmtId="0" fontId="706" fillId="2" borderId="1" xfId="0" applyNumberFormat="1" applyFont="1" applyFill="1" applyBorder="1" applyAlignment="1">
      <alignment horizontal="center"/>
    </xf>
    <xf numFmtId="0" fontId="707" fillId="2" borderId="1" xfId="0" applyNumberFormat="1" applyFont="1" applyFill="1" applyBorder="1" applyAlignment="1">
      <alignment horizontal="center"/>
    </xf>
    <xf numFmtId="0" fontId="708" fillId="2" borderId="1" xfId="0" applyNumberFormat="1" applyFont="1" applyFill="1" applyBorder="1" applyAlignment="1">
      <alignment horizontal="center"/>
    </xf>
    <xf numFmtId="0" fontId="709" fillId="2" borderId="2" xfId="0" applyNumberFormat="1" applyFont="1" applyFill="1" applyBorder="1"/>
    <xf numFmtId="0" fontId="710" fillId="2" borderId="2" xfId="0" applyNumberFormat="1" applyFont="1" applyFill="1" applyBorder="1" applyAlignment="1" applyProtection="1">
      <alignment vertical="center"/>
    </xf>
    <xf numFmtId="0" fontId="711" fillId="2" borderId="2" xfId="0" applyNumberFormat="1" applyFont="1" applyFill="1" applyBorder="1" applyAlignment="1" applyProtection="1">
      <alignment vertical="center"/>
    </xf>
    <xf numFmtId="0" fontId="712" fillId="2" borderId="2" xfId="0" applyNumberFormat="1" applyFont="1" applyFill="1" applyBorder="1" applyAlignment="1">
      <alignment horizontal="center"/>
    </xf>
    <xf numFmtId="0" fontId="713" fillId="2" borderId="2" xfId="0" applyNumberFormat="1" applyFont="1" applyFill="1" applyBorder="1" applyAlignment="1">
      <alignment horizontal="center"/>
    </xf>
    <xf numFmtId="0" fontId="714" fillId="2" borderId="4" xfId="0" applyNumberFormat="1" applyFont="1" applyFill="1" applyBorder="1" applyAlignment="1">
      <alignment horizontal="center"/>
    </xf>
    <xf numFmtId="0" fontId="715" fillId="2" borderId="4" xfId="0" applyNumberFormat="1" applyFont="1" applyFill="1" applyBorder="1" applyAlignment="1">
      <alignment horizontal="center"/>
    </xf>
    <xf numFmtId="0" fontId="716" fillId="2" borderId="5" xfId="0" applyNumberFormat="1" applyFont="1" applyFill="1" applyBorder="1"/>
    <xf numFmtId="0" fontId="717" fillId="2" borderId="2" xfId="0" applyNumberFormat="1" applyFont="1" applyFill="1" applyBorder="1"/>
    <xf numFmtId="0" fontId="718" fillId="2" borderId="2" xfId="0" applyNumberFormat="1" applyFont="1" applyFill="1" applyBorder="1"/>
    <xf numFmtId="0" fontId="719" fillId="2" borderId="4" xfId="0" applyNumberFormat="1" applyFont="1" applyFill="1" applyBorder="1"/>
    <xf numFmtId="0" fontId="720" fillId="2" borderId="6" xfId="0" applyNumberFormat="1" applyFont="1" applyFill="1" applyBorder="1" applyAlignment="1">
      <alignment horizontal="center"/>
    </xf>
    <xf numFmtId="0" fontId="721" fillId="2" borderId="6" xfId="0" applyNumberFormat="1" applyFont="1" applyFill="1" applyBorder="1"/>
    <xf numFmtId="0" fontId="722" fillId="2" borderId="7" xfId="0" applyNumberFormat="1" applyFont="1" applyFill="1" applyBorder="1"/>
    <xf numFmtId="0" fontId="723" fillId="2" borderId="2" xfId="0" applyNumberFormat="1" applyFont="1" applyFill="1" applyBorder="1"/>
    <xf numFmtId="14" fontId="724" fillId="0" borderId="0" xfId="0" applyNumberFormat="1" applyFont="1"/>
    <xf numFmtId="0" fontId="725" fillId="2" borderId="1" xfId="0" applyNumberFormat="1" applyFont="1" applyFill="1" applyBorder="1"/>
    <xf numFmtId="0" fontId="726" fillId="2" borderId="1" xfId="0" applyNumberFormat="1" applyFont="1" applyFill="1" applyBorder="1"/>
    <xf numFmtId="0" fontId="727" fillId="2" borderId="1" xfId="0" applyNumberFormat="1" applyFont="1" applyFill="1" applyBorder="1" applyAlignment="1" applyProtection="1">
      <alignment vertical="center"/>
    </xf>
    <xf numFmtId="0" fontId="728" fillId="2" borderId="1" xfId="0" applyNumberFormat="1" applyFont="1" applyFill="1" applyBorder="1" applyAlignment="1" applyProtection="1">
      <alignment horizontal="center" vertical="center"/>
    </xf>
    <xf numFmtId="0" fontId="738" fillId="4" borderId="2" xfId="0" applyNumberFormat="1" applyFont="1" applyFill="1" applyBorder="1" applyAlignment="1" applyProtection="1">
      <alignment horizontal="center" vertical="center"/>
    </xf>
    <xf numFmtId="0" fontId="739" fillId="2" borderId="2" xfId="0" applyNumberFormat="1" applyFont="1" applyFill="1" applyBorder="1" applyAlignment="1" applyProtection="1">
      <alignment horizontal="center" vertical="center"/>
    </xf>
    <xf numFmtId="0" fontId="740" fillId="5" borderId="3" xfId="0" applyNumberFormat="1" applyFont="1" applyFill="1" applyBorder="1" applyAlignment="1" applyProtection="1">
      <alignment horizontal="center" vertical="center"/>
    </xf>
    <xf numFmtId="0" fontId="741" fillId="6" borderId="15" xfId="0" applyNumberFormat="1" applyFont="1" applyFill="1" applyBorder="1" applyAlignment="1" applyProtection="1">
      <alignment vertical="center"/>
    </xf>
    <xf numFmtId="0" fontId="742" fillId="2" borderId="16" xfId="0" applyNumberFormat="1" applyFont="1" applyFill="1" applyBorder="1" applyAlignment="1" applyProtection="1">
      <alignment horizontal="left" vertical="center"/>
    </xf>
    <xf numFmtId="0" fontId="743" fillId="7" borderId="17" xfId="0" applyNumberFormat="1" applyFont="1" applyFill="1" applyBorder="1" applyAlignment="1" applyProtection="1">
      <alignment vertical="center"/>
    </xf>
    <xf numFmtId="0" fontId="744" fillId="8" borderId="18" xfId="0" applyNumberFormat="1" applyFont="1" applyFill="1" applyBorder="1" applyAlignment="1" applyProtection="1">
      <alignment horizontal="center" vertical="center"/>
    </xf>
    <xf numFmtId="0" fontId="745" fillId="8" borderId="19" xfId="0" applyNumberFormat="1" applyFont="1" applyFill="1" applyBorder="1" applyAlignment="1" applyProtection="1">
      <alignment horizontal="center" vertical="center"/>
    </xf>
    <xf numFmtId="0" fontId="746" fillId="8" borderId="15" xfId="0" applyNumberFormat="1" applyFont="1" applyFill="1" applyBorder="1" applyAlignment="1" applyProtection="1">
      <alignment horizontal="center" vertical="center"/>
    </xf>
    <xf numFmtId="0" fontId="747" fillId="2" borderId="15" xfId="0" applyNumberFormat="1" applyFont="1" applyFill="1" applyBorder="1" applyAlignment="1" applyProtection="1">
      <alignment horizontal="right" vertical="center"/>
      <protection locked="0"/>
    </xf>
    <xf numFmtId="0" fontId="748" fillId="2" borderId="15" xfId="0" applyNumberFormat="1" applyFont="1" applyFill="1" applyBorder="1" applyAlignment="1" applyProtection="1">
      <alignment vertical="center"/>
    </xf>
    <xf numFmtId="0" fontId="749" fillId="2" borderId="16" xfId="0" applyNumberFormat="1" applyFont="1" applyFill="1" applyBorder="1" applyAlignment="1" applyProtection="1">
      <alignment horizontal="center" vertical="center"/>
    </xf>
    <xf numFmtId="0" fontId="750" fillId="9" borderId="15" xfId="0" applyNumberFormat="1" applyFont="1" applyFill="1" applyBorder="1" applyAlignment="1" applyProtection="1">
      <alignment horizontal="center" vertical="center"/>
      <protection locked="0"/>
    </xf>
    <xf numFmtId="0" fontId="751" fillId="2" borderId="15" xfId="0" applyNumberFormat="1" applyFont="1" applyFill="1" applyBorder="1" applyAlignment="1" applyProtection="1">
      <alignment horizontal="center" vertical="center"/>
    </xf>
    <xf numFmtId="0" fontId="752" fillId="2" borderId="19" xfId="0" applyNumberFormat="1" applyFont="1" applyFill="1" applyBorder="1" applyAlignment="1" applyProtection="1">
      <alignment horizontal="center" vertical="center"/>
    </xf>
    <xf numFmtId="0" fontId="753" fillId="10" borderId="2" xfId="0" applyNumberFormat="1" applyFont="1" applyFill="1" applyBorder="1" applyAlignment="1" applyProtection="1">
      <alignment horizontal="center" vertical="center"/>
    </xf>
    <xf numFmtId="0" fontId="754" fillId="7" borderId="4" xfId="0" applyNumberFormat="1" applyFont="1" applyFill="1" applyBorder="1" applyAlignment="1" applyProtection="1">
      <alignment vertical="center"/>
    </xf>
    <xf numFmtId="0" fontId="755" fillId="8" borderId="20" xfId="0" applyNumberFormat="1" applyFont="1" applyFill="1" applyBorder="1" applyAlignment="1" applyProtection="1">
      <alignment horizontal="center" vertical="center"/>
    </xf>
    <xf numFmtId="0" fontId="756" fillId="8" borderId="21" xfId="0" applyNumberFormat="1" applyFont="1" applyFill="1" applyBorder="1" applyAlignment="1" applyProtection="1">
      <alignment horizontal="center" vertical="center"/>
    </xf>
    <xf numFmtId="0" fontId="757" fillId="8" borderId="16" xfId="0" applyNumberFormat="1" applyFont="1" applyFill="1" applyBorder="1" applyAlignment="1" applyProtection="1">
      <alignment horizontal="center" vertical="center"/>
    </xf>
    <xf numFmtId="0" fontId="758" fillId="2" borderId="16" xfId="0" applyNumberFormat="1" applyFont="1" applyFill="1" applyBorder="1" applyAlignment="1" applyProtection="1">
      <alignment horizontal="right" vertical="center"/>
      <protection locked="0"/>
    </xf>
    <xf numFmtId="0" fontId="759" fillId="2" borderId="21" xfId="0" applyNumberFormat="1" applyFont="1" applyFill="1" applyBorder="1" applyAlignment="1" applyProtection="1">
      <alignment horizontal="center" vertical="center"/>
    </xf>
    <xf numFmtId="0" fontId="760" fillId="2" borderId="2" xfId="0" applyNumberFormat="1" applyFont="1" applyFill="1" applyBorder="1" applyAlignment="1" applyProtection="1">
      <alignment horizontal="center" vertical="center"/>
    </xf>
    <xf numFmtId="0" fontId="761" fillId="7" borderId="6" xfId="0" applyNumberFormat="1" applyFont="1" applyFill="1" applyBorder="1" applyAlignment="1" applyProtection="1">
      <alignment vertical="center"/>
    </xf>
    <xf numFmtId="0" fontId="762" fillId="7" borderId="9" xfId="0" applyNumberFormat="1" applyFont="1" applyFill="1" applyBorder="1" applyAlignment="1" applyProtection="1">
      <alignment vertical="center"/>
    </xf>
    <xf numFmtId="0" fontId="763" fillId="11" borderId="20" xfId="0" applyNumberFormat="1" applyFont="1" applyFill="1" applyBorder="1" applyAlignment="1" applyProtection="1">
      <alignment horizontal="center" vertical="center"/>
    </xf>
    <xf numFmtId="0" fontId="764" fillId="11" borderId="21" xfId="0" applyNumberFormat="1" applyFont="1" applyFill="1" applyBorder="1" applyAlignment="1" applyProtection="1">
      <alignment horizontal="center" vertical="center"/>
    </xf>
    <xf numFmtId="0" fontId="765" fillId="11" borderId="16" xfId="0" applyNumberFormat="1" applyFont="1" applyFill="1" applyBorder="1" applyAlignment="1" applyProtection="1">
      <alignment horizontal="center" vertical="center"/>
    </xf>
    <xf numFmtId="0" fontId="766" fillId="12" borderId="22" xfId="0" applyNumberFormat="1" applyFont="1" applyFill="1" applyBorder="1" applyAlignment="1" applyProtection="1">
      <alignment horizontal="center" vertical="center"/>
    </xf>
    <xf numFmtId="0" fontId="767" fillId="2" borderId="22" xfId="0" applyNumberFormat="1" applyFont="1" applyFill="1" applyBorder="1" applyAlignment="1" applyProtection="1">
      <alignment horizontal="center" vertical="center"/>
    </xf>
    <xf numFmtId="0" fontId="768" fillId="5" borderId="23" xfId="0" applyNumberFormat="1" applyFont="1" applyFill="1" applyBorder="1" applyAlignment="1" applyProtection="1">
      <alignment horizontal="center" vertical="center"/>
    </xf>
    <xf numFmtId="0" fontId="769" fillId="2" borderId="23" xfId="0" applyNumberFormat="1" applyFont="1" applyFill="1" applyBorder="1" applyAlignment="1" applyProtection="1">
      <alignment vertical="center"/>
    </xf>
    <xf numFmtId="0" fontId="770" fillId="2" borderId="24" xfId="0" applyNumberFormat="1" applyFont="1" applyFill="1" applyBorder="1" applyAlignment="1" applyProtection="1">
      <alignment horizontal="left" vertical="center"/>
    </xf>
    <xf numFmtId="0" fontId="771" fillId="7" borderId="25" xfId="0" applyNumberFormat="1" applyFont="1" applyFill="1" applyBorder="1" applyAlignment="1" applyProtection="1">
      <alignment vertical="center"/>
    </xf>
    <xf numFmtId="0" fontId="772" fillId="12" borderId="6" xfId="0" applyNumberFormat="1" applyFont="1" applyFill="1" applyBorder="1" applyAlignment="1" applyProtection="1">
      <alignment horizontal="center" vertical="center"/>
    </xf>
    <xf numFmtId="0" fontId="773" fillId="2" borderId="6" xfId="0" applyNumberFormat="1" applyFont="1" applyFill="1" applyBorder="1" applyAlignment="1" applyProtection="1">
      <alignment horizontal="center" vertical="center"/>
    </xf>
    <xf numFmtId="0" fontId="774" fillId="5" borderId="17" xfId="0" applyNumberFormat="1" applyFont="1" applyFill="1" applyBorder="1" applyAlignment="1" applyProtection="1">
      <alignment horizontal="center" vertical="center"/>
    </xf>
    <xf numFmtId="0" fontId="775" fillId="10" borderId="26" xfId="0" applyNumberFormat="1" applyFont="1" applyFill="1" applyBorder="1" applyAlignment="1" applyProtection="1">
      <alignment vertical="center"/>
    </xf>
    <xf numFmtId="0" fontId="776" fillId="2" borderId="26" xfId="0" applyNumberFormat="1" applyFont="1" applyFill="1" applyBorder="1" applyAlignment="1" applyProtection="1">
      <alignment horizontal="left" vertical="center"/>
    </xf>
    <xf numFmtId="0" fontId="777" fillId="13" borderId="20" xfId="0" applyNumberFormat="1" applyFont="1" applyFill="1" applyBorder="1" applyAlignment="1" applyProtection="1">
      <alignment horizontal="center" vertical="center"/>
    </xf>
    <xf numFmtId="0" fontId="778" fillId="13" borderId="21" xfId="0" applyNumberFormat="1" applyFont="1" applyFill="1" applyBorder="1" applyAlignment="1" applyProtection="1">
      <alignment horizontal="center" vertical="center"/>
    </xf>
    <xf numFmtId="0" fontId="779" fillId="13" borderId="16" xfId="0" applyNumberFormat="1" applyFont="1" applyFill="1" applyBorder="1" applyAlignment="1" applyProtection="1">
      <alignment horizontal="center" vertical="center"/>
    </xf>
    <xf numFmtId="0" fontId="780" fillId="10" borderId="15" xfId="0" applyNumberFormat="1" applyFont="1" applyFill="1" applyBorder="1" applyAlignment="1" applyProtection="1">
      <alignment vertical="center"/>
    </xf>
    <xf numFmtId="0" fontId="781" fillId="7" borderId="12" xfId="0" applyNumberFormat="1" applyFont="1" applyFill="1" applyBorder="1" applyAlignment="1" applyProtection="1">
      <alignment vertical="center"/>
    </xf>
    <xf numFmtId="0" fontId="782" fillId="12" borderId="27" xfId="0" applyNumberFormat="1" applyFont="1" applyFill="1" applyBorder="1" applyAlignment="1" applyProtection="1">
      <alignment horizontal="center" vertical="center"/>
    </xf>
    <xf numFmtId="0" fontId="783" fillId="2" borderId="27" xfId="0" applyNumberFormat="1" applyFont="1" applyFill="1" applyBorder="1" applyAlignment="1" applyProtection="1">
      <alignment horizontal="center" vertical="center"/>
    </xf>
    <xf numFmtId="0" fontId="784" fillId="5" borderId="28" xfId="0" applyNumberFormat="1" applyFont="1" applyFill="1" applyBorder="1" applyAlignment="1" applyProtection="1">
      <alignment horizontal="center" vertical="center"/>
    </xf>
    <xf numFmtId="0" fontId="785" fillId="2" borderId="28" xfId="0" applyNumberFormat="1" applyFont="1" applyFill="1" applyBorder="1" applyAlignment="1" applyProtection="1">
      <alignment vertical="center"/>
    </xf>
    <xf numFmtId="0" fontId="786" fillId="2" borderId="29" xfId="0" applyNumberFormat="1" applyFont="1" applyFill="1" applyBorder="1" applyAlignment="1" applyProtection="1">
      <alignment horizontal="left" vertical="center"/>
    </xf>
    <xf numFmtId="0" fontId="787" fillId="14" borderId="20" xfId="0" applyNumberFormat="1" applyFont="1" applyFill="1" applyBorder="1" applyAlignment="1" applyProtection="1">
      <alignment horizontal="center" vertical="center"/>
    </xf>
    <xf numFmtId="0" fontId="788" fillId="14" borderId="21" xfId="0" applyNumberFormat="1" applyFont="1" applyFill="1" applyBorder="1" applyAlignment="1" applyProtection="1">
      <alignment horizontal="center" vertical="center"/>
    </xf>
    <xf numFmtId="0" fontId="789" fillId="14" borderId="16" xfId="0" applyNumberFormat="1" applyFont="1" applyFill="1" applyBorder="1" applyAlignment="1" applyProtection="1">
      <alignment horizontal="center" vertical="center"/>
    </xf>
    <xf numFmtId="0" fontId="790" fillId="14" borderId="22" xfId="0" applyNumberFormat="1" applyFont="1" applyFill="1" applyBorder="1" applyAlignment="1" applyProtection="1">
      <alignment horizontal="center" vertical="center"/>
    </xf>
    <xf numFmtId="0" fontId="791" fillId="14" borderId="6" xfId="0" applyNumberFormat="1" applyFont="1" applyFill="1" applyBorder="1" applyAlignment="1" applyProtection="1">
      <alignment horizontal="center" vertical="center"/>
    </xf>
    <xf numFmtId="0" fontId="792" fillId="6" borderId="2" xfId="0" applyNumberFormat="1" applyFont="1" applyFill="1" applyBorder="1" applyAlignment="1" applyProtection="1">
      <alignment horizontal="center" vertical="center"/>
    </xf>
    <xf numFmtId="0" fontId="793" fillId="13" borderId="30" xfId="0" applyNumberFormat="1" applyFont="1" applyFill="1" applyBorder="1" applyAlignment="1" applyProtection="1">
      <alignment horizontal="center" vertical="center"/>
    </xf>
    <xf numFmtId="0" fontId="794" fillId="2" borderId="30" xfId="0" applyNumberFormat="1" applyFont="1" applyFill="1" applyBorder="1" applyAlignment="1" applyProtection="1">
      <alignment horizontal="center" vertical="center"/>
    </xf>
    <xf numFmtId="0" fontId="795" fillId="5" borderId="31" xfId="0" applyNumberFormat="1" applyFont="1" applyFill="1" applyBorder="1" applyAlignment="1" applyProtection="1">
      <alignment horizontal="center" vertical="center"/>
    </xf>
    <xf numFmtId="0" fontId="796" fillId="2" borderId="31" xfId="0" applyNumberFormat="1" applyFont="1" applyFill="1" applyBorder="1" applyAlignment="1" applyProtection="1">
      <alignment vertical="center"/>
    </xf>
    <xf numFmtId="0" fontId="797" fillId="2" borderId="32" xfId="0" applyNumberFormat="1" applyFont="1" applyFill="1" applyBorder="1" applyAlignment="1" applyProtection="1">
      <alignment horizontal="left" vertical="center"/>
    </xf>
    <xf numFmtId="0" fontId="798" fillId="7" borderId="10" xfId="0" applyNumberFormat="1" applyFont="1" applyFill="1" applyBorder="1" applyAlignment="1" applyProtection="1">
      <alignment vertical="center"/>
    </xf>
    <xf numFmtId="0" fontId="799" fillId="13" borderId="6" xfId="0" applyNumberFormat="1" applyFont="1" applyFill="1" applyBorder="1" applyAlignment="1" applyProtection="1">
      <alignment horizontal="center" vertical="center"/>
    </xf>
    <xf numFmtId="0" fontId="800" fillId="12" borderId="20" xfId="0" applyNumberFormat="1" applyFont="1" applyFill="1" applyBorder="1" applyAlignment="1" applyProtection="1">
      <alignment horizontal="center" vertical="center"/>
    </xf>
    <xf numFmtId="0" fontId="801" fillId="12" borderId="21" xfId="0" applyNumberFormat="1" applyFont="1" applyFill="1" applyBorder="1" applyAlignment="1" applyProtection="1">
      <alignment horizontal="center" vertical="center"/>
    </xf>
    <xf numFmtId="0" fontId="802" fillId="12" borderId="16" xfId="0" applyNumberFormat="1" applyFont="1" applyFill="1" applyBorder="1" applyAlignment="1" applyProtection="1">
      <alignment horizontal="center" vertical="center"/>
    </xf>
    <xf numFmtId="0" fontId="803" fillId="11" borderId="33" xfId="0" applyNumberFormat="1" applyFont="1" applyFill="1" applyBorder="1" applyAlignment="1" applyProtection="1">
      <alignment horizontal="center" vertical="center"/>
    </xf>
    <xf numFmtId="0" fontId="804" fillId="2" borderId="33" xfId="0" applyNumberFormat="1" applyFont="1" applyFill="1" applyBorder="1" applyAlignment="1" applyProtection="1">
      <alignment horizontal="center" vertical="center"/>
    </xf>
    <xf numFmtId="0" fontId="805" fillId="5" borderId="34" xfId="0" applyNumberFormat="1" applyFont="1" applyFill="1" applyBorder="1" applyAlignment="1" applyProtection="1">
      <alignment horizontal="center" vertical="center"/>
    </xf>
    <xf numFmtId="0" fontId="806" fillId="2" borderId="34" xfId="0" applyNumberFormat="1" applyFont="1" applyFill="1" applyBorder="1" applyAlignment="1" applyProtection="1">
      <alignment vertical="center"/>
    </xf>
    <xf numFmtId="0" fontId="807" fillId="2" borderId="35" xfId="0" applyNumberFormat="1" applyFont="1" applyFill="1" applyBorder="1" applyAlignment="1" applyProtection="1">
      <alignment horizontal="left" vertical="center"/>
    </xf>
    <xf numFmtId="0" fontId="808" fillId="7" borderId="1" xfId="0" applyNumberFormat="1" applyFont="1" applyFill="1" applyBorder="1" applyAlignment="1" applyProtection="1">
      <alignment horizontal="center" vertical="center"/>
    </xf>
    <xf numFmtId="0" fontId="809" fillId="11" borderId="6" xfId="0" applyNumberFormat="1" applyFont="1" applyFill="1" applyBorder="1" applyAlignment="1" applyProtection="1">
      <alignment horizontal="center" vertical="center"/>
    </xf>
    <xf numFmtId="0" fontId="810" fillId="7" borderId="8" xfId="0" applyNumberFormat="1" applyFont="1" applyFill="1" applyBorder="1" applyAlignment="1" applyProtection="1">
      <alignment vertical="center"/>
    </xf>
    <xf numFmtId="0" fontId="811" fillId="2" borderId="17" xfId="0" applyNumberFormat="1" applyFont="1" applyFill="1" applyBorder="1" applyAlignment="1" applyProtection="1">
      <alignment horizontal="center" vertical="center"/>
    </xf>
    <xf numFmtId="0" fontId="812" fillId="2" borderId="17" xfId="0" applyNumberFormat="1" applyFont="1" applyFill="1" applyBorder="1" applyAlignment="1" applyProtection="1">
      <alignment horizontal="center" vertical="center"/>
    </xf>
    <xf numFmtId="0" fontId="813" fillId="3" borderId="18" xfId="0" applyNumberFormat="1" applyFont="1" applyFill="1" applyBorder="1" applyAlignment="1" applyProtection="1">
      <alignment horizontal="center" vertical="center"/>
    </xf>
    <xf numFmtId="0" fontId="814" fillId="3" borderId="19" xfId="0" applyNumberFormat="1" applyFont="1" applyFill="1" applyBorder="1" applyAlignment="1" applyProtection="1">
      <alignment horizontal="center" vertical="center"/>
    </xf>
    <xf numFmtId="0" fontId="815" fillId="3" borderId="15" xfId="0" applyNumberFormat="1" applyFont="1" applyFill="1" applyBorder="1" applyAlignment="1" applyProtection="1">
      <alignment horizontal="center" vertical="center"/>
    </xf>
    <xf numFmtId="0" fontId="816" fillId="3" borderId="20" xfId="0" applyNumberFormat="1" applyFont="1" applyFill="1" applyBorder="1" applyAlignment="1" applyProtection="1">
      <alignment horizontal="center" vertical="center"/>
    </xf>
    <xf numFmtId="0" fontId="817" fillId="3" borderId="21" xfId="0" applyNumberFormat="1" applyFont="1" applyFill="1" applyBorder="1" applyAlignment="1" applyProtection="1">
      <alignment horizontal="center" vertical="center"/>
    </xf>
    <xf numFmtId="0" fontId="818" fillId="3" borderId="16" xfId="0" applyNumberFormat="1" applyFont="1" applyFill="1" applyBorder="1" applyAlignment="1" applyProtection="1">
      <alignment horizontal="center" vertical="center"/>
    </xf>
    <xf numFmtId="0" fontId="819" fillId="7" borderId="36" xfId="0" applyNumberFormat="1" applyFont="1" applyFill="1" applyBorder="1" applyAlignment="1" applyProtection="1">
      <alignment vertical="center"/>
    </xf>
    <xf numFmtId="0" fontId="820" fillId="7" borderId="1" xfId="0" applyNumberFormat="1" applyFont="1" applyFill="1" applyBorder="1" applyAlignment="1" applyProtection="1">
      <alignment vertical="center"/>
    </xf>
    <xf numFmtId="0" fontId="821" fillId="2" borderId="1" xfId="0" applyNumberFormat="1" applyFont="1" applyFill="1" applyBorder="1" applyAlignment="1" applyProtection="1">
      <alignment horizontal="center" vertical="center"/>
    </xf>
    <xf numFmtId="0" fontId="678" fillId="2" borderId="1" xfId="0" applyNumberFormat="1" applyFont="1" applyFill="1" applyBorder="1" applyAlignment="1">
      <alignment horizontal="center"/>
    </xf>
    <xf numFmtId="0" fontId="702" fillId="2" borderId="1" xfId="0" applyNumberFormat="1" applyFont="1" applyFill="1" applyBorder="1" applyAlignment="1">
      <alignment horizontal="center"/>
    </xf>
    <xf numFmtId="0" fontId="729" fillId="3" borderId="8" xfId="0" applyNumberFormat="1" applyFont="1" applyFill="1" applyBorder="1" applyAlignment="1" applyProtection="1">
      <alignment horizontal="center" vertical="center"/>
    </xf>
    <xf numFmtId="0" fontId="730" fillId="3" borderId="3" xfId="0" applyNumberFormat="1" applyFont="1" applyFill="1" applyBorder="1" applyAlignment="1" applyProtection="1">
      <alignment horizontal="center" vertical="center"/>
    </xf>
    <xf numFmtId="0" fontId="731" fillId="3" borderId="9" xfId="0" applyNumberFormat="1" applyFont="1" applyFill="1" applyBorder="1" applyAlignment="1" applyProtection="1">
      <alignment horizontal="center" vertical="center"/>
    </xf>
    <xf numFmtId="0" fontId="732" fillId="3" borderId="10" xfId="0" applyNumberFormat="1" applyFont="1" applyFill="1" applyBorder="1" applyAlignment="1" applyProtection="1">
      <alignment horizontal="center" vertical="center"/>
    </xf>
    <xf numFmtId="0" fontId="733" fillId="3" borderId="11" xfId="0" applyNumberFormat="1" applyFont="1" applyFill="1" applyBorder="1" applyAlignment="1" applyProtection="1">
      <alignment horizontal="center" vertical="center"/>
    </xf>
    <xf numFmtId="0" fontId="734" fillId="3" borderId="12" xfId="0" applyNumberFormat="1" applyFont="1" applyFill="1" applyBorder="1" applyAlignment="1" applyProtection="1">
      <alignment horizontal="center" vertical="center"/>
    </xf>
    <xf numFmtId="0" fontId="735" fillId="2" borderId="13" xfId="0" applyNumberFormat="1" applyFont="1" applyFill="1" applyBorder="1" applyAlignment="1" applyProtection="1">
      <alignment horizontal="center" vertical="center"/>
    </xf>
    <xf numFmtId="0" fontId="736" fillId="2" borderId="14" xfId="0" applyNumberFormat="1" applyFont="1" applyFill="1" applyBorder="1" applyAlignment="1" applyProtection="1">
      <alignment horizontal="center" vertical="center"/>
    </xf>
    <xf numFmtId="0" fontId="737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workbookViewId="0"/>
  </sheetViews>
  <sheetFormatPr baseColWidth="10" defaultColWidth="9.140625"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2502</v>
      </c>
      <c r="B4" t="s">
        <v>7</v>
      </c>
      <c r="C4" t="s">
        <v>8</v>
      </c>
      <c r="D4">
        <v>215</v>
      </c>
      <c r="E4">
        <v>1095</v>
      </c>
    </row>
    <row r="5" spans="1:5" x14ac:dyDescent="0.25">
      <c r="A5">
        <v>2590</v>
      </c>
      <c r="B5" t="s">
        <v>9</v>
      </c>
      <c r="C5" t="s">
        <v>10</v>
      </c>
      <c r="D5">
        <v>216</v>
      </c>
      <c r="E5">
        <v>1095</v>
      </c>
    </row>
    <row r="6" spans="1:5" x14ac:dyDescent="0.25">
      <c r="A6">
        <v>3388</v>
      </c>
      <c r="B6" t="s">
        <v>11</v>
      </c>
      <c r="C6" t="s">
        <v>12</v>
      </c>
      <c r="D6">
        <v>218</v>
      </c>
      <c r="E6">
        <v>1095</v>
      </c>
    </row>
    <row r="7" spans="1:5" x14ac:dyDescent="0.25">
      <c r="A7">
        <v>2295</v>
      </c>
      <c r="B7" t="s">
        <v>13</v>
      </c>
      <c r="C7" t="s">
        <v>12</v>
      </c>
      <c r="D7">
        <v>219</v>
      </c>
      <c r="E7">
        <v>1094</v>
      </c>
    </row>
    <row r="8" spans="1:5" x14ac:dyDescent="0.25">
      <c r="A8">
        <v>3664</v>
      </c>
      <c r="B8" t="s">
        <v>14</v>
      </c>
      <c r="C8" t="s">
        <v>12</v>
      </c>
      <c r="D8">
        <v>221</v>
      </c>
      <c r="E8">
        <v>1093</v>
      </c>
    </row>
    <row r="9" spans="1:5" x14ac:dyDescent="0.25">
      <c r="A9">
        <v>3472</v>
      </c>
      <c r="B9" t="s">
        <v>15</v>
      </c>
      <c r="C9" t="s">
        <v>16</v>
      </c>
      <c r="D9">
        <v>224</v>
      </c>
      <c r="E9">
        <v>1090</v>
      </c>
    </row>
    <row r="10" spans="1:5" x14ac:dyDescent="0.25">
      <c r="A10">
        <v>82</v>
      </c>
      <c r="B10" t="s">
        <v>17</v>
      </c>
      <c r="C10" t="s">
        <v>18</v>
      </c>
      <c r="D10">
        <v>226</v>
      </c>
      <c r="E10">
        <v>1088</v>
      </c>
    </row>
    <row r="11" spans="1:5" x14ac:dyDescent="0.25">
      <c r="A11">
        <v>210</v>
      </c>
      <c r="B11" t="s">
        <v>19</v>
      </c>
      <c r="C11" t="s">
        <v>20</v>
      </c>
      <c r="D11">
        <v>227</v>
      </c>
      <c r="E11">
        <v>1088</v>
      </c>
    </row>
    <row r="12" spans="1:5" x14ac:dyDescent="0.25">
      <c r="A12">
        <v>1023</v>
      </c>
      <c r="B12" t="s">
        <v>21</v>
      </c>
      <c r="C12" t="s">
        <v>8</v>
      </c>
      <c r="D12">
        <v>237</v>
      </c>
      <c r="E12">
        <v>1083</v>
      </c>
    </row>
    <row r="13" spans="1:5" x14ac:dyDescent="0.25">
      <c r="A13">
        <v>2417</v>
      </c>
      <c r="B13" t="s">
        <v>22</v>
      </c>
      <c r="C13" t="s">
        <v>23</v>
      </c>
      <c r="D13">
        <v>238</v>
      </c>
      <c r="E13">
        <v>1081</v>
      </c>
    </row>
    <row r="14" spans="1:5" x14ac:dyDescent="0.25">
      <c r="A14">
        <v>2449</v>
      </c>
      <c r="B14" t="s">
        <v>24</v>
      </c>
      <c r="C14" t="s">
        <v>18</v>
      </c>
      <c r="D14">
        <v>240</v>
      </c>
      <c r="E14">
        <v>1077</v>
      </c>
    </row>
    <row r="15" spans="1:5" x14ac:dyDescent="0.25">
      <c r="A15">
        <v>3160</v>
      </c>
      <c r="B15" t="s">
        <v>25</v>
      </c>
      <c r="C15" t="s">
        <v>26</v>
      </c>
      <c r="D15">
        <v>241</v>
      </c>
      <c r="E15">
        <v>1076</v>
      </c>
    </row>
    <row r="16" spans="1:5" x14ac:dyDescent="0.25">
      <c r="A16">
        <v>2581</v>
      </c>
      <c r="B16" t="s">
        <v>27</v>
      </c>
      <c r="C16" t="s">
        <v>28</v>
      </c>
      <c r="D16">
        <v>244</v>
      </c>
      <c r="E16">
        <v>1073</v>
      </c>
    </row>
    <row r="17" spans="1:5" x14ac:dyDescent="0.25">
      <c r="A17">
        <v>3093</v>
      </c>
      <c r="B17" t="s">
        <v>29</v>
      </c>
      <c r="C17" t="s">
        <v>28</v>
      </c>
      <c r="D17">
        <v>245</v>
      </c>
      <c r="E17">
        <v>1073</v>
      </c>
    </row>
    <row r="18" spans="1:5" x14ac:dyDescent="0.25">
      <c r="A18">
        <v>2828</v>
      </c>
      <c r="B18" t="s">
        <v>30</v>
      </c>
      <c r="C18" t="s">
        <v>28</v>
      </c>
      <c r="D18">
        <v>249</v>
      </c>
      <c r="E18">
        <v>1070</v>
      </c>
    </row>
    <row r="19" spans="1:5" x14ac:dyDescent="0.25">
      <c r="A19">
        <v>1232</v>
      </c>
      <c r="B19" t="s">
        <v>31</v>
      </c>
      <c r="C19" t="s">
        <v>18</v>
      </c>
      <c r="D19">
        <v>250</v>
      </c>
      <c r="E19">
        <v>1069</v>
      </c>
    </row>
    <row r="20" spans="1:5" x14ac:dyDescent="0.25">
      <c r="A20">
        <v>3504</v>
      </c>
      <c r="B20" t="s">
        <v>32</v>
      </c>
      <c r="C20" t="s">
        <v>28</v>
      </c>
      <c r="D20">
        <v>252</v>
      </c>
      <c r="E20">
        <v>1066</v>
      </c>
    </row>
    <row r="21" spans="1:5" x14ac:dyDescent="0.25">
      <c r="A21">
        <v>400</v>
      </c>
      <c r="B21" t="s">
        <v>33</v>
      </c>
      <c r="C21" t="s">
        <v>12</v>
      </c>
      <c r="D21">
        <v>258</v>
      </c>
      <c r="E21">
        <v>1059</v>
      </c>
    </row>
    <row r="22" spans="1:5" x14ac:dyDescent="0.25">
      <c r="A22">
        <v>2754</v>
      </c>
      <c r="B22" t="s">
        <v>34</v>
      </c>
      <c r="C22" t="s">
        <v>35</v>
      </c>
      <c r="D22">
        <v>268</v>
      </c>
      <c r="E22">
        <v>1054</v>
      </c>
    </row>
    <row r="23" spans="1:5" x14ac:dyDescent="0.25">
      <c r="A23">
        <v>58</v>
      </c>
      <c r="B23" t="s">
        <v>36</v>
      </c>
      <c r="C23" t="s">
        <v>23</v>
      </c>
      <c r="D23">
        <v>478</v>
      </c>
      <c r="E23">
        <v>1050</v>
      </c>
    </row>
    <row r="24" spans="1:5" x14ac:dyDescent="0.25">
      <c r="A24">
        <v>209</v>
      </c>
      <c r="B24" t="s">
        <v>37</v>
      </c>
      <c r="C24" t="s">
        <v>38</v>
      </c>
      <c r="D24">
        <v>378</v>
      </c>
      <c r="E24">
        <v>1050</v>
      </c>
    </row>
    <row r="25" spans="1:5" x14ac:dyDescent="0.25">
      <c r="A25">
        <v>273</v>
      </c>
      <c r="B25" t="s">
        <v>39</v>
      </c>
      <c r="C25" t="s">
        <v>40</v>
      </c>
      <c r="D25">
        <v>524</v>
      </c>
      <c r="E25">
        <v>1050</v>
      </c>
    </row>
    <row r="26" spans="1:5" x14ac:dyDescent="0.25">
      <c r="A26">
        <v>756</v>
      </c>
      <c r="B26" t="s">
        <v>41</v>
      </c>
      <c r="C26" t="s">
        <v>35</v>
      </c>
      <c r="D26">
        <v>461</v>
      </c>
      <c r="E26">
        <v>1050</v>
      </c>
    </row>
    <row r="27" spans="1:5" x14ac:dyDescent="0.25">
      <c r="A27">
        <v>1988</v>
      </c>
      <c r="B27" t="s">
        <v>42</v>
      </c>
      <c r="C27" t="s">
        <v>10</v>
      </c>
      <c r="D27">
        <v>565</v>
      </c>
      <c r="E27">
        <v>1050</v>
      </c>
    </row>
    <row r="28" spans="1:5" x14ac:dyDescent="0.25">
      <c r="A28">
        <v>2230</v>
      </c>
      <c r="B28" t="s">
        <v>43</v>
      </c>
      <c r="C28" t="s">
        <v>8</v>
      </c>
      <c r="D28">
        <v>2443</v>
      </c>
      <c r="E28">
        <v>1050</v>
      </c>
    </row>
    <row r="29" spans="1:5" x14ac:dyDescent="0.25">
      <c r="A29">
        <v>2317</v>
      </c>
      <c r="B29" t="s">
        <v>44</v>
      </c>
      <c r="C29" t="s">
        <v>28</v>
      </c>
      <c r="D29">
        <v>2525</v>
      </c>
      <c r="E29">
        <v>1050</v>
      </c>
    </row>
    <row r="30" spans="1:5" x14ac:dyDescent="0.25">
      <c r="A30">
        <v>2443</v>
      </c>
      <c r="B30" t="s">
        <v>45</v>
      </c>
      <c r="C30" t="s">
        <v>46</v>
      </c>
      <c r="D30">
        <v>2638</v>
      </c>
      <c r="E30">
        <v>1050</v>
      </c>
    </row>
    <row r="31" spans="1:5" x14ac:dyDescent="0.25">
      <c r="A31">
        <v>2444</v>
      </c>
      <c r="B31" t="s">
        <v>47</v>
      </c>
      <c r="C31" t="s">
        <v>8</v>
      </c>
      <c r="D31">
        <v>2639</v>
      </c>
      <c r="E31">
        <v>1050</v>
      </c>
    </row>
    <row r="32" spans="1:5" x14ac:dyDescent="0.25">
      <c r="A32">
        <v>2548</v>
      </c>
      <c r="B32" t="s">
        <v>48</v>
      </c>
      <c r="C32" t="s">
        <v>23</v>
      </c>
      <c r="D32">
        <v>490</v>
      </c>
      <c r="E32">
        <v>1050</v>
      </c>
    </row>
    <row r="33" spans="1:5" x14ac:dyDescent="0.25">
      <c r="A33">
        <v>2595</v>
      </c>
      <c r="B33" t="s">
        <v>49</v>
      </c>
      <c r="C33" t="s">
        <v>28</v>
      </c>
      <c r="D33">
        <v>2773</v>
      </c>
      <c r="E33">
        <v>1050</v>
      </c>
    </row>
    <row r="34" spans="1:5" x14ac:dyDescent="0.25">
      <c r="A34">
        <v>2643</v>
      </c>
      <c r="B34" t="s">
        <v>50</v>
      </c>
      <c r="C34" t="s">
        <v>51</v>
      </c>
      <c r="D34">
        <v>2811</v>
      </c>
      <c r="E34">
        <v>1050</v>
      </c>
    </row>
    <row r="35" spans="1:5" x14ac:dyDescent="0.25">
      <c r="A35">
        <v>2813</v>
      </c>
      <c r="B35" t="s">
        <v>52</v>
      </c>
      <c r="C35" t="s">
        <v>23</v>
      </c>
      <c r="D35">
        <v>438</v>
      </c>
      <c r="E35">
        <v>1050</v>
      </c>
    </row>
    <row r="36" spans="1:5" x14ac:dyDescent="0.25">
      <c r="A36">
        <v>2830</v>
      </c>
      <c r="B36" t="s">
        <v>53</v>
      </c>
      <c r="C36" t="s">
        <v>54</v>
      </c>
      <c r="D36">
        <v>2969</v>
      </c>
      <c r="E36">
        <v>1050</v>
      </c>
    </row>
    <row r="37" spans="1:5" x14ac:dyDescent="0.25">
      <c r="A37">
        <v>2891</v>
      </c>
      <c r="B37" t="s">
        <v>55</v>
      </c>
      <c r="C37" t="s">
        <v>56</v>
      </c>
      <c r="D37">
        <v>287</v>
      </c>
      <c r="E37">
        <v>1050</v>
      </c>
    </row>
    <row r="38" spans="1:5" x14ac:dyDescent="0.25">
      <c r="A38">
        <v>3001</v>
      </c>
      <c r="B38" t="s">
        <v>57</v>
      </c>
      <c r="C38" t="s">
        <v>56</v>
      </c>
      <c r="D38">
        <v>528</v>
      </c>
      <c r="E38">
        <v>1050</v>
      </c>
    </row>
    <row r="39" spans="1:5" x14ac:dyDescent="0.25">
      <c r="A39">
        <v>3012</v>
      </c>
      <c r="B39" t="s">
        <v>58</v>
      </c>
      <c r="C39" t="s">
        <v>18</v>
      </c>
      <c r="D39">
        <v>276</v>
      </c>
      <c r="E39">
        <v>1050</v>
      </c>
    </row>
    <row r="40" spans="1:5" x14ac:dyDescent="0.25">
      <c r="A40">
        <v>3078</v>
      </c>
      <c r="B40" t="s">
        <v>59</v>
      </c>
      <c r="C40" t="s">
        <v>60</v>
      </c>
      <c r="D40">
        <v>482</v>
      </c>
      <c r="E40">
        <v>1050</v>
      </c>
    </row>
    <row r="41" spans="1:5" x14ac:dyDescent="0.25">
      <c r="A41">
        <v>3115</v>
      </c>
      <c r="B41" t="s">
        <v>61</v>
      </c>
      <c r="C41" t="s">
        <v>12</v>
      </c>
      <c r="D41">
        <v>278</v>
      </c>
      <c r="E41">
        <v>1050</v>
      </c>
    </row>
    <row r="42" spans="1:5" x14ac:dyDescent="0.25">
      <c r="A42">
        <v>3144</v>
      </c>
      <c r="B42" t="s">
        <v>62</v>
      </c>
      <c r="C42" t="s">
        <v>23</v>
      </c>
      <c r="D42">
        <v>424</v>
      </c>
      <c r="E42">
        <v>1050</v>
      </c>
    </row>
    <row r="43" spans="1:5" x14ac:dyDescent="0.25">
      <c r="A43">
        <v>3161</v>
      </c>
      <c r="B43" t="s">
        <v>63</v>
      </c>
      <c r="C43" t="s">
        <v>26</v>
      </c>
      <c r="D43">
        <v>277</v>
      </c>
      <c r="E43">
        <v>1050</v>
      </c>
    </row>
    <row r="44" spans="1:5" x14ac:dyDescent="0.25">
      <c r="A44">
        <v>3164</v>
      </c>
      <c r="B44" t="s">
        <v>64</v>
      </c>
      <c r="C44" t="s">
        <v>46</v>
      </c>
      <c r="D44">
        <v>3260</v>
      </c>
      <c r="E44">
        <v>1050</v>
      </c>
    </row>
    <row r="45" spans="1:5" x14ac:dyDescent="0.25">
      <c r="A45">
        <v>3213</v>
      </c>
      <c r="B45" t="s">
        <v>65</v>
      </c>
      <c r="C45" t="s">
        <v>66</v>
      </c>
      <c r="D45">
        <v>3308</v>
      </c>
      <c r="E45">
        <v>1050</v>
      </c>
    </row>
    <row r="46" spans="1:5" x14ac:dyDescent="0.25">
      <c r="A46">
        <v>3234</v>
      </c>
      <c r="B46" t="s">
        <v>67</v>
      </c>
      <c r="C46" t="s">
        <v>54</v>
      </c>
      <c r="D46">
        <v>3329</v>
      </c>
      <c r="E46">
        <v>1050</v>
      </c>
    </row>
    <row r="47" spans="1:5" x14ac:dyDescent="0.25">
      <c r="A47">
        <v>3285</v>
      </c>
      <c r="B47" t="s">
        <v>68</v>
      </c>
      <c r="C47" t="s">
        <v>18</v>
      </c>
      <c r="D47">
        <v>429</v>
      </c>
      <c r="E47">
        <v>1050</v>
      </c>
    </row>
    <row r="48" spans="1:5" x14ac:dyDescent="0.25">
      <c r="A48">
        <v>3288</v>
      </c>
      <c r="B48" t="s">
        <v>69</v>
      </c>
      <c r="C48" t="s">
        <v>54</v>
      </c>
      <c r="D48">
        <v>3381</v>
      </c>
      <c r="E48">
        <v>1050</v>
      </c>
    </row>
    <row r="49" spans="1:5" x14ac:dyDescent="0.25">
      <c r="A49">
        <v>3309</v>
      </c>
      <c r="B49" t="s">
        <v>70</v>
      </c>
      <c r="C49" t="s">
        <v>23</v>
      </c>
      <c r="D49">
        <v>415</v>
      </c>
      <c r="E49">
        <v>1050</v>
      </c>
    </row>
    <row r="50" spans="1:5" x14ac:dyDescent="0.25">
      <c r="A50">
        <v>3385</v>
      </c>
      <c r="B50" t="s">
        <v>71</v>
      </c>
      <c r="C50" t="s">
        <v>12</v>
      </c>
      <c r="D50">
        <v>391</v>
      </c>
      <c r="E50">
        <v>1050</v>
      </c>
    </row>
    <row r="51" spans="1:5" x14ac:dyDescent="0.25">
      <c r="A51">
        <v>3387</v>
      </c>
      <c r="B51" t="s">
        <v>72</v>
      </c>
      <c r="C51" t="s">
        <v>12</v>
      </c>
      <c r="D51">
        <v>491</v>
      </c>
      <c r="E51">
        <v>1050</v>
      </c>
    </row>
    <row r="52" spans="1:5" x14ac:dyDescent="0.25">
      <c r="A52">
        <v>3396</v>
      </c>
      <c r="B52" t="s">
        <v>73</v>
      </c>
      <c r="C52" t="s">
        <v>18</v>
      </c>
      <c r="D52">
        <v>572</v>
      </c>
      <c r="E52">
        <v>1050</v>
      </c>
    </row>
    <row r="53" spans="1:5" x14ac:dyDescent="0.25">
      <c r="A53">
        <v>3426</v>
      </c>
      <c r="B53" t="s">
        <v>74</v>
      </c>
      <c r="C53" t="s">
        <v>75</v>
      </c>
      <c r="D53">
        <v>496</v>
      </c>
      <c r="E53">
        <v>1050</v>
      </c>
    </row>
    <row r="54" spans="1:5" x14ac:dyDescent="0.25">
      <c r="A54">
        <v>3434</v>
      </c>
      <c r="B54" t="s">
        <v>76</v>
      </c>
      <c r="C54" t="s">
        <v>12</v>
      </c>
      <c r="D54">
        <v>507</v>
      </c>
      <c r="E54">
        <v>1050</v>
      </c>
    </row>
    <row r="55" spans="1:5" x14ac:dyDescent="0.25">
      <c r="A55">
        <v>3447</v>
      </c>
      <c r="B55" t="s">
        <v>77</v>
      </c>
      <c r="C55" t="s">
        <v>35</v>
      </c>
      <c r="D55">
        <v>3518</v>
      </c>
      <c r="E55">
        <v>1050</v>
      </c>
    </row>
    <row r="56" spans="1:5" x14ac:dyDescent="0.25">
      <c r="A56">
        <v>3459</v>
      </c>
      <c r="B56" t="s">
        <v>78</v>
      </c>
      <c r="C56" t="s">
        <v>28</v>
      </c>
      <c r="D56">
        <v>3527</v>
      </c>
      <c r="E56">
        <v>1050</v>
      </c>
    </row>
    <row r="57" spans="1:5" x14ac:dyDescent="0.25">
      <c r="A57">
        <v>3461</v>
      </c>
      <c r="B57" t="s">
        <v>79</v>
      </c>
      <c r="C57" t="s">
        <v>80</v>
      </c>
      <c r="D57">
        <v>380</v>
      </c>
      <c r="E57">
        <v>1050</v>
      </c>
    </row>
    <row r="58" spans="1:5" x14ac:dyDescent="0.25">
      <c r="A58">
        <v>3467</v>
      </c>
      <c r="B58" t="s">
        <v>81</v>
      </c>
      <c r="C58" t="s">
        <v>82</v>
      </c>
      <c r="D58">
        <v>477</v>
      </c>
      <c r="E58">
        <v>1050</v>
      </c>
    </row>
    <row r="59" spans="1:5" x14ac:dyDescent="0.25">
      <c r="A59">
        <v>3498</v>
      </c>
      <c r="B59" t="s">
        <v>83</v>
      </c>
      <c r="C59" t="s">
        <v>82</v>
      </c>
      <c r="D59">
        <v>3558</v>
      </c>
      <c r="E59">
        <v>1050</v>
      </c>
    </row>
    <row r="60" spans="1:5" x14ac:dyDescent="0.25">
      <c r="A60">
        <v>3499</v>
      </c>
      <c r="B60" t="s">
        <v>84</v>
      </c>
      <c r="C60" t="s">
        <v>54</v>
      </c>
      <c r="D60">
        <v>3559</v>
      </c>
      <c r="E60">
        <v>1050</v>
      </c>
    </row>
    <row r="61" spans="1:5" x14ac:dyDescent="0.25">
      <c r="A61">
        <v>3542</v>
      </c>
      <c r="B61" t="s">
        <v>85</v>
      </c>
      <c r="C61" t="s">
        <v>18</v>
      </c>
      <c r="D61">
        <v>430</v>
      </c>
      <c r="E61">
        <v>1050</v>
      </c>
    </row>
    <row r="62" spans="1:5" x14ac:dyDescent="0.25">
      <c r="A62">
        <v>3621</v>
      </c>
      <c r="B62" t="s">
        <v>86</v>
      </c>
      <c r="C62" t="s">
        <v>18</v>
      </c>
      <c r="D62">
        <v>522</v>
      </c>
      <c r="E62">
        <v>1050</v>
      </c>
    </row>
    <row r="63" spans="1:5" x14ac:dyDescent="0.25">
      <c r="A63">
        <v>3622</v>
      </c>
      <c r="B63" t="s">
        <v>87</v>
      </c>
      <c r="C63" t="s">
        <v>18</v>
      </c>
      <c r="D63">
        <v>499</v>
      </c>
      <c r="E63">
        <v>1050</v>
      </c>
    </row>
    <row r="64" spans="1:5" x14ac:dyDescent="0.25">
      <c r="A64">
        <v>3638</v>
      </c>
      <c r="B64" t="s">
        <v>88</v>
      </c>
      <c r="C64" t="s">
        <v>89</v>
      </c>
      <c r="D64">
        <v>410</v>
      </c>
      <c r="E64">
        <v>1050</v>
      </c>
    </row>
    <row r="65" spans="1:5" x14ac:dyDescent="0.25">
      <c r="A65">
        <v>3649</v>
      </c>
      <c r="B65" t="s">
        <v>90</v>
      </c>
      <c r="C65" t="s">
        <v>91</v>
      </c>
      <c r="D65">
        <v>500</v>
      </c>
      <c r="E65">
        <v>1050</v>
      </c>
    </row>
    <row r="66" spans="1:5" x14ac:dyDescent="0.25">
      <c r="A66">
        <v>3693</v>
      </c>
      <c r="B66" t="s">
        <v>92</v>
      </c>
      <c r="C66" t="s">
        <v>82</v>
      </c>
      <c r="D66">
        <v>3732</v>
      </c>
      <c r="E66">
        <v>1050</v>
      </c>
    </row>
    <row r="67" spans="1:5" x14ac:dyDescent="0.25">
      <c r="A67">
        <v>3715</v>
      </c>
      <c r="B67" t="s">
        <v>93</v>
      </c>
      <c r="C67" t="s">
        <v>94</v>
      </c>
      <c r="D67">
        <v>523</v>
      </c>
      <c r="E67">
        <v>1050</v>
      </c>
    </row>
    <row r="68" spans="1:5" x14ac:dyDescent="0.25">
      <c r="A68">
        <v>3717</v>
      </c>
      <c r="B68" t="s">
        <v>95</v>
      </c>
      <c r="C68" t="s">
        <v>94</v>
      </c>
      <c r="D68">
        <v>3755</v>
      </c>
      <c r="E68">
        <v>1050</v>
      </c>
    </row>
    <row r="69" spans="1:5" x14ac:dyDescent="0.25">
      <c r="A69">
        <v>3722</v>
      </c>
      <c r="B69" t="s">
        <v>96</v>
      </c>
      <c r="C69" t="s">
        <v>97</v>
      </c>
      <c r="D69">
        <v>493</v>
      </c>
      <c r="E69">
        <v>1050</v>
      </c>
    </row>
    <row r="70" spans="1:5" x14ac:dyDescent="0.25">
      <c r="A70">
        <v>3744</v>
      </c>
      <c r="B70" t="s">
        <v>98</v>
      </c>
      <c r="C70" t="s">
        <v>99</v>
      </c>
      <c r="D70">
        <v>3779</v>
      </c>
      <c r="E70">
        <v>1050</v>
      </c>
    </row>
    <row r="71" spans="1:5" x14ac:dyDescent="0.25">
      <c r="A71">
        <v>3818</v>
      </c>
      <c r="B71" t="s">
        <v>100</v>
      </c>
      <c r="C71" t="s">
        <v>12</v>
      </c>
      <c r="D71">
        <v>3840</v>
      </c>
      <c r="E71">
        <v>1050</v>
      </c>
    </row>
    <row r="72" spans="1:5" x14ac:dyDescent="0.25">
      <c r="A72">
        <v>3823</v>
      </c>
      <c r="B72" t="s">
        <v>101</v>
      </c>
      <c r="C72" t="s">
        <v>54</v>
      </c>
      <c r="D72">
        <v>3554</v>
      </c>
      <c r="E72">
        <v>1050</v>
      </c>
    </row>
    <row r="73" spans="1:5" x14ac:dyDescent="0.25">
      <c r="A73">
        <v>3824</v>
      </c>
      <c r="B73" t="s">
        <v>102</v>
      </c>
      <c r="C73" t="s">
        <v>54</v>
      </c>
      <c r="D73">
        <v>3845</v>
      </c>
      <c r="E73">
        <v>1050</v>
      </c>
    </row>
    <row r="74" spans="1:5" x14ac:dyDescent="0.25">
      <c r="A74">
        <v>3839</v>
      </c>
      <c r="B74" t="s">
        <v>103</v>
      </c>
      <c r="C74" t="s">
        <v>54</v>
      </c>
      <c r="D74">
        <v>540</v>
      </c>
      <c r="E74">
        <v>1050</v>
      </c>
    </row>
    <row r="75" spans="1:5" x14ac:dyDescent="0.25">
      <c r="A75">
        <v>3840</v>
      </c>
      <c r="B75" t="s">
        <v>104</v>
      </c>
      <c r="C75" t="s">
        <v>54</v>
      </c>
      <c r="D75">
        <v>541</v>
      </c>
      <c r="E75">
        <v>1050</v>
      </c>
    </row>
    <row r="76" spans="1:5" x14ac:dyDescent="0.25">
      <c r="A76">
        <v>3846</v>
      </c>
      <c r="B76" t="s">
        <v>105</v>
      </c>
      <c r="C76" t="s">
        <v>12</v>
      </c>
      <c r="D76">
        <v>547</v>
      </c>
      <c r="E76">
        <v>1050</v>
      </c>
    </row>
    <row r="77" spans="1:5" x14ac:dyDescent="0.25">
      <c r="A77">
        <v>3847</v>
      </c>
      <c r="B77" t="s">
        <v>106</v>
      </c>
      <c r="C77" t="s">
        <v>12</v>
      </c>
      <c r="D77">
        <v>548</v>
      </c>
      <c r="E77">
        <v>1050</v>
      </c>
    </row>
    <row r="78" spans="1:5" x14ac:dyDescent="0.25">
      <c r="A78">
        <v>3851</v>
      </c>
      <c r="B78" t="s">
        <v>107</v>
      </c>
      <c r="C78" t="s">
        <v>108</v>
      </c>
      <c r="D78">
        <v>504</v>
      </c>
      <c r="E78">
        <v>1050</v>
      </c>
    </row>
    <row r="79" spans="1:5" x14ac:dyDescent="0.25">
      <c r="A79">
        <v>3853</v>
      </c>
      <c r="B79" t="s">
        <v>109</v>
      </c>
      <c r="C79" t="s">
        <v>110</v>
      </c>
      <c r="D79">
        <v>408</v>
      </c>
      <c r="E79">
        <v>1050</v>
      </c>
    </row>
    <row r="80" spans="1:5" x14ac:dyDescent="0.25">
      <c r="A80">
        <v>3873</v>
      </c>
      <c r="B80" t="s">
        <v>111</v>
      </c>
      <c r="C80" t="s">
        <v>54</v>
      </c>
      <c r="D80">
        <v>450</v>
      </c>
      <c r="E80">
        <v>1050</v>
      </c>
    </row>
    <row r="81" spans="1:5" x14ac:dyDescent="0.25">
      <c r="A81">
        <v>3877</v>
      </c>
      <c r="B81" t="s">
        <v>112</v>
      </c>
      <c r="C81" t="s">
        <v>12</v>
      </c>
      <c r="D81">
        <v>399</v>
      </c>
      <c r="E81">
        <v>1050</v>
      </c>
    </row>
    <row r="82" spans="1:5" x14ac:dyDescent="0.25">
      <c r="A82">
        <v>3880</v>
      </c>
      <c r="B82" t="s">
        <v>113</v>
      </c>
      <c r="C82" t="s">
        <v>75</v>
      </c>
      <c r="D82">
        <v>402</v>
      </c>
      <c r="E82">
        <v>1050</v>
      </c>
    </row>
    <row r="83" spans="1:5" x14ac:dyDescent="0.25">
      <c r="A83">
        <v>3892</v>
      </c>
      <c r="B83" t="s">
        <v>114</v>
      </c>
      <c r="C83" t="s">
        <v>54</v>
      </c>
      <c r="D83">
        <v>301</v>
      </c>
      <c r="E83">
        <v>1050</v>
      </c>
    </row>
    <row r="84" spans="1:5" x14ac:dyDescent="0.25">
      <c r="A84">
        <v>3896</v>
      </c>
      <c r="B84" t="s">
        <v>115</v>
      </c>
      <c r="C84" t="s">
        <v>35</v>
      </c>
      <c r="D84">
        <v>305</v>
      </c>
      <c r="E84">
        <v>1050</v>
      </c>
    </row>
    <row r="85" spans="1:5" x14ac:dyDescent="0.25">
      <c r="A85">
        <v>3970</v>
      </c>
      <c r="B85" t="s">
        <v>116</v>
      </c>
      <c r="C85" t="s">
        <v>117</v>
      </c>
      <c r="D85">
        <v>368</v>
      </c>
      <c r="E85">
        <v>1050</v>
      </c>
    </row>
    <row r="86" spans="1:5" x14ac:dyDescent="0.25">
      <c r="A86">
        <v>3994</v>
      </c>
      <c r="B86" t="s">
        <v>118</v>
      </c>
      <c r="C86" t="s">
        <v>119</v>
      </c>
      <c r="D86" t="s">
        <v>120</v>
      </c>
      <c r="E86">
        <v>1050</v>
      </c>
    </row>
    <row r="87" spans="1:5" x14ac:dyDescent="0.25">
      <c r="A87">
        <v>4003</v>
      </c>
      <c r="B87" t="s">
        <v>121</v>
      </c>
      <c r="C87" t="s">
        <v>56</v>
      </c>
      <c r="D87" t="s">
        <v>120</v>
      </c>
      <c r="E87">
        <v>1050</v>
      </c>
    </row>
    <row r="88" spans="1:5" x14ac:dyDescent="0.25">
      <c r="A88">
        <v>4007</v>
      </c>
      <c r="B88" t="s">
        <v>122</v>
      </c>
      <c r="C88" t="s">
        <v>82</v>
      </c>
      <c r="D88" t="s">
        <v>120</v>
      </c>
      <c r="E88">
        <v>1050</v>
      </c>
    </row>
    <row r="89" spans="1:5" x14ac:dyDescent="0.25">
      <c r="A89">
        <v>4008</v>
      </c>
      <c r="B89" t="s">
        <v>123</v>
      </c>
      <c r="C89" t="s">
        <v>38</v>
      </c>
      <c r="D89" t="s">
        <v>120</v>
      </c>
      <c r="E89">
        <v>1050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09"/>
    </row>
    <row r="5" spans="2:10" ht="8.25" customHeight="1" x14ac:dyDescent="0.35">
      <c r="D5" s="209"/>
    </row>
    <row r="6" spans="2:10" ht="26.25" customHeight="1" x14ac:dyDescent="0.25"/>
    <row r="7" spans="2:10" ht="26.25" customHeight="1" x14ac:dyDescent="0.35">
      <c r="C7" s="209"/>
      <c r="D7" s="209"/>
      <c r="G7" s="209" t="s">
        <v>124</v>
      </c>
      <c r="H7" s="234">
        <v>44616.744242777779</v>
      </c>
      <c r="J7" s="210"/>
    </row>
    <row r="8" spans="2:10" ht="26.25" customHeight="1" x14ac:dyDescent="0.35">
      <c r="C8" s="209"/>
      <c r="D8" s="209"/>
    </row>
    <row r="9" spans="2:10" ht="21" customHeight="1" x14ac:dyDescent="0.35">
      <c r="B9" s="211" t="s">
        <v>125</v>
      </c>
      <c r="C9" s="212"/>
      <c r="D9" s="213" t="s">
        <v>144</v>
      </c>
      <c r="E9" s="211" t="s">
        <v>126</v>
      </c>
      <c r="F9" s="213" t="s">
        <v>153</v>
      </c>
      <c r="G9" s="211" t="s">
        <v>127</v>
      </c>
      <c r="H9" s="214"/>
      <c r="I9" s="211"/>
      <c r="J9" s="214"/>
    </row>
    <row r="10" spans="2:10" ht="21" customHeight="1" x14ac:dyDescent="0.25"/>
    <row r="11" spans="2:10" ht="21" customHeight="1" x14ac:dyDescent="0.25">
      <c r="B11" s="215" t="s">
        <v>128</v>
      </c>
      <c r="C11" s="215" t="s">
        <v>129</v>
      </c>
      <c r="D11" s="215" t="s">
        <v>130</v>
      </c>
      <c r="E11" s="215" t="s">
        <v>131</v>
      </c>
      <c r="F11" s="215" t="s">
        <v>132</v>
      </c>
      <c r="G11" s="215" t="s">
        <v>133</v>
      </c>
    </row>
    <row r="12" spans="2:10" ht="21" customHeight="1" x14ac:dyDescent="0.35">
      <c r="B12" s="216">
        <v>1</v>
      </c>
      <c r="C12" s="217">
        <v>1023</v>
      </c>
      <c r="D12" s="218" t="str">
        <f>IF(ISBLANK(C12),"",VLOOKUP(C12,Inscripcion!$A$1:$E$200,2,FALSE))</f>
        <v>Adrian Chinchilla Godinez</v>
      </c>
      <c r="E12" s="219" t="str">
        <f>IF(ISBLANK(C12),"",VLOOKUP(C12,Inscripcion!$A$1:$E$200,3,FALSE))</f>
        <v>UNED</v>
      </c>
      <c r="F12" s="219">
        <f>IF(ISBLANK(C12),"",VLOOKUP(C12,Inscripcion!$A$1:$E$200,4,FALSE))</f>
        <v>237</v>
      </c>
      <c r="G12" s="219">
        <f>IF(ISBLANK(C12),"",VLOOKUP(C12,Inscripcion!$A$1:$E$200,5,FALSE))</f>
        <v>1083</v>
      </c>
    </row>
    <row r="13" spans="2:10" ht="21" customHeight="1" x14ac:dyDescent="0.35">
      <c r="B13" s="216">
        <v>2</v>
      </c>
      <c r="C13" s="217">
        <v>3387</v>
      </c>
      <c r="D13" s="218" t="str">
        <f>IF(ISBLANK(C13),"",VLOOKUP(C13,Inscripcion!$A$1:$E$200,2,FALSE))</f>
        <v>Gabriel Alberto Ramirez Jaimes</v>
      </c>
      <c r="E13" s="219" t="str">
        <f>IF(ISBLANK(C13),"",VLOOKUP(C13,Inscripcion!$A$1:$E$200,3,FALSE))</f>
        <v>Escazu</v>
      </c>
      <c r="F13" s="219">
        <f>IF(ISBLANK(C13),"",VLOOKUP(C13,Inscripcion!$A$1:$E$200,4,FALSE))</f>
        <v>491</v>
      </c>
      <c r="G13" s="219">
        <f>IF(ISBLANK(C13),"",VLOOKUP(C13,Inscripcion!$A$1:$E$200,5,FALSE))</f>
        <v>1050</v>
      </c>
    </row>
    <row r="14" spans="2:10" ht="21" customHeight="1" x14ac:dyDescent="0.35">
      <c r="B14" s="216">
        <v>3</v>
      </c>
      <c r="C14" s="217">
        <v>3717</v>
      </c>
      <c r="D14" s="218" t="str">
        <f>IF(ISBLANK(C14),"",VLOOKUP(C14,Inscripcion!$A$1:$E$200,2,FALSE))</f>
        <v>Amanda Jiménez Moraga</v>
      </c>
      <c r="E14" s="219" t="str">
        <f>IF(ISBLANK(C14),"",VLOOKUP(C14,Inscripcion!$A$1:$E$200,3,FALSE))</f>
        <v>San José</v>
      </c>
      <c r="F14" s="219">
        <f>IF(ISBLANK(C14),"",VLOOKUP(C14,Inscripcion!$A$1:$E$200,4,FALSE))</f>
        <v>3755</v>
      </c>
      <c r="G14" s="219">
        <f>IF(ISBLANK(C14),"",VLOOKUP(C14,Inscripcion!$A$1:$E$200,5,FALSE))</f>
        <v>1050</v>
      </c>
    </row>
    <row r="15" spans="2:10" ht="21" customHeight="1" x14ac:dyDescent="0.25">
      <c r="F15" s="220" t="s">
        <v>134</v>
      </c>
      <c r="G15" s="220" t="s">
        <v>134</v>
      </c>
    </row>
    <row r="16" spans="2:10" ht="21" customHeight="1" x14ac:dyDescent="0.25"/>
    <row r="17" spans="2:10" ht="21" customHeight="1" x14ac:dyDescent="0.25">
      <c r="B17" s="221" t="s">
        <v>135</v>
      </c>
      <c r="C17" s="221"/>
      <c r="D17" s="221" t="s">
        <v>136</v>
      </c>
      <c r="E17" s="222" t="s">
        <v>137</v>
      </c>
      <c r="F17" s="221" t="s">
        <v>138</v>
      </c>
      <c r="G17" s="221" t="s">
        <v>139</v>
      </c>
      <c r="H17" s="223" t="s">
        <v>140</v>
      </c>
      <c r="I17" s="224"/>
    </row>
    <row r="18" spans="2:10" ht="21" customHeight="1" x14ac:dyDescent="0.25">
      <c r="B18" s="225">
        <v>1</v>
      </c>
      <c r="C18" s="226">
        <v>1</v>
      </c>
      <c r="D18" s="227" t="str">
        <f>D12</f>
        <v>Adrian Chinchilla Godinez</v>
      </c>
      <c r="E18" s="228"/>
      <c r="F18" s="228"/>
      <c r="G18" s="228"/>
      <c r="H18" s="229"/>
      <c r="I18" s="224"/>
    </row>
    <row r="19" spans="2:10" ht="21" customHeight="1" x14ac:dyDescent="0.25">
      <c r="B19" s="230"/>
      <c r="C19" s="226">
        <v>3</v>
      </c>
      <c r="D19" s="227" t="str">
        <f>D14</f>
        <v>Amanda Jiménez Moraga</v>
      </c>
      <c r="E19" s="228"/>
      <c r="F19" s="228"/>
      <c r="G19" s="228"/>
      <c r="H19" s="231"/>
      <c r="I19" s="224"/>
    </row>
    <row r="20" spans="2:10" ht="21" customHeight="1" x14ac:dyDescent="0.25">
      <c r="B20" s="225">
        <v>2</v>
      </c>
      <c r="C20" s="228">
        <v>1</v>
      </c>
      <c r="D20" s="227" t="str">
        <f>D12</f>
        <v>Adrian Chinchilla Godinez</v>
      </c>
      <c r="E20" s="228"/>
      <c r="F20" s="228"/>
      <c r="G20" s="228"/>
      <c r="H20" s="229"/>
      <c r="I20" s="224"/>
    </row>
    <row r="21" spans="2:10" ht="21" customHeight="1" x14ac:dyDescent="0.25">
      <c r="B21" s="230"/>
      <c r="C21" s="228">
        <v>2</v>
      </c>
      <c r="D21" s="227" t="str">
        <f>D13</f>
        <v>Gabriel Alberto Ramirez Jaimes</v>
      </c>
      <c r="E21" s="228"/>
      <c r="F21" s="228"/>
      <c r="G21" s="228"/>
      <c r="H21" s="231"/>
      <c r="I21" s="224"/>
    </row>
    <row r="22" spans="2:10" ht="21" customHeight="1" x14ac:dyDescent="0.25">
      <c r="B22" s="225">
        <v>3</v>
      </c>
      <c r="C22" s="228">
        <v>2</v>
      </c>
      <c r="D22" s="227" t="str">
        <f>D13</f>
        <v>Gabriel Alberto Ramirez Jaimes</v>
      </c>
      <c r="E22" s="228"/>
      <c r="F22" s="228"/>
      <c r="G22" s="228"/>
      <c r="H22" s="232"/>
      <c r="I22" s="224"/>
    </row>
    <row r="23" spans="2:10" ht="21" customHeight="1" x14ac:dyDescent="0.25">
      <c r="B23" s="230"/>
      <c r="C23" s="228">
        <v>3</v>
      </c>
      <c r="D23" s="227" t="str">
        <f>D14</f>
        <v>Amanda Jiménez Moraga</v>
      </c>
      <c r="E23" s="228"/>
      <c r="F23" s="228"/>
      <c r="G23" s="228"/>
      <c r="H23" s="231"/>
      <c r="I23" s="224"/>
    </row>
    <row r="24" spans="2:10" ht="21" customHeight="1" x14ac:dyDescent="0.25">
      <c r="B24" s="212"/>
      <c r="C24" s="212"/>
      <c r="D24" s="212"/>
      <c r="E24" s="212"/>
      <c r="F24" s="212"/>
      <c r="G24" s="212"/>
      <c r="H24" s="212"/>
      <c r="I24" s="212"/>
      <c r="J24" s="212"/>
    </row>
    <row r="25" spans="2:10" ht="21" customHeight="1" x14ac:dyDescent="0.25">
      <c r="B25" s="212"/>
      <c r="C25" s="212"/>
      <c r="D25" s="212"/>
      <c r="E25" s="212"/>
      <c r="F25" s="212"/>
      <c r="G25" s="212"/>
      <c r="H25" s="212"/>
      <c r="I25" s="212"/>
      <c r="J25" s="212"/>
    </row>
    <row r="26" spans="2:10" ht="21" customHeight="1" x14ac:dyDescent="0.25">
      <c r="B26" s="212"/>
      <c r="C26" s="212"/>
      <c r="D26" s="228" t="s">
        <v>141</v>
      </c>
      <c r="E26" s="212"/>
      <c r="F26" s="212"/>
      <c r="G26" s="212"/>
      <c r="H26" s="212"/>
      <c r="I26" s="212"/>
      <c r="J26" s="212"/>
    </row>
    <row r="27" spans="2:10" ht="21" customHeight="1" x14ac:dyDescent="0.25">
      <c r="D27" s="233" t="s">
        <v>142</v>
      </c>
      <c r="E27" s="212"/>
      <c r="F27" s="212"/>
    </row>
    <row r="28" spans="2:10" ht="21" customHeight="1" x14ac:dyDescent="0.25">
      <c r="D28" s="233" t="s">
        <v>143</v>
      </c>
      <c r="E28" s="212"/>
      <c r="F28" s="21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J28"/>
  <sheetViews>
    <sheetView workbookViewId="0">
      <selection activeCell="C15" sqref="C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35"/>
    </row>
    <row r="5" spans="2:10" ht="8.25" customHeight="1" x14ac:dyDescent="0.35">
      <c r="D5" s="235"/>
    </row>
    <row r="6" spans="2:10" ht="26.25" customHeight="1" x14ac:dyDescent="0.25"/>
    <row r="7" spans="2:10" ht="26.25" customHeight="1" x14ac:dyDescent="0.35">
      <c r="C7" s="235"/>
      <c r="D7" s="235"/>
      <c r="G7" s="235" t="s">
        <v>124</v>
      </c>
      <c r="H7" s="260">
        <v>44616.744243321758</v>
      </c>
      <c r="J7" s="236"/>
    </row>
    <row r="8" spans="2:10" ht="26.25" customHeight="1" x14ac:dyDescent="0.35">
      <c r="C8" s="235"/>
      <c r="D8" s="235"/>
    </row>
    <row r="9" spans="2:10" ht="21" customHeight="1" x14ac:dyDescent="0.35">
      <c r="B9" s="237" t="s">
        <v>125</v>
      </c>
      <c r="C9" s="238"/>
      <c r="D9" s="239" t="s">
        <v>144</v>
      </c>
      <c r="E9" s="237" t="s">
        <v>126</v>
      </c>
      <c r="F9" s="239" t="s">
        <v>154</v>
      </c>
      <c r="G9" s="237" t="s">
        <v>127</v>
      </c>
      <c r="H9" s="240"/>
      <c r="I9" s="237"/>
      <c r="J9" s="240"/>
    </row>
    <row r="10" spans="2:10" ht="21" customHeight="1" x14ac:dyDescent="0.25"/>
    <row r="11" spans="2:10" ht="21" customHeight="1" x14ac:dyDescent="0.25">
      <c r="B11" s="241" t="s">
        <v>128</v>
      </c>
      <c r="C11" s="241" t="s">
        <v>129</v>
      </c>
      <c r="D11" s="241" t="s">
        <v>130</v>
      </c>
      <c r="E11" s="241" t="s">
        <v>131</v>
      </c>
      <c r="F11" s="241" t="s">
        <v>132</v>
      </c>
      <c r="G11" s="241" t="s">
        <v>133</v>
      </c>
    </row>
    <row r="12" spans="2:10" ht="21" customHeight="1" x14ac:dyDescent="0.35">
      <c r="B12" s="242">
        <v>1</v>
      </c>
      <c r="C12" s="243">
        <v>2417</v>
      </c>
      <c r="D12" s="244" t="str">
        <f>IF(ISBLANK(C12),"",VLOOKUP(C12,Inscripcion!$A$1:$E$200,2,FALSE))</f>
        <v>Fabrizio Rivera Segura</v>
      </c>
      <c r="E12" s="245" t="str">
        <f>IF(ISBLANK(C12),"",VLOOKUP(C12,Inscripcion!$A$1:$E$200,3,FALSE))</f>
        <v>Cartago</v>
      </c>
      <c r="F12" s="245">
        <f>IF(ISBLANK(C12),"",VLOOKUP(C12,Inscripcion!$A$1:$E$200,4,FALSE))</f>
        <v>238</v>
      </c>
      <c r="G12" s="245">
        <f>IF(ISBLANK(C12),"",VLOOKUP(C12,Inscripcion!$A$1:$E$200,5,FALSE))</f>
        <v>1081</v>
      </c>
    </row>
    <row r="13" spans="2:10" ht="21" customHeight="1" x14ac:dyDescent="0.35">
      <c r="B13" s="242">
        <v>2</v>
      </c>
      <c r="C13" s="243">
        <v>3385</v>
      </c>
      <c r="D13" s="244" t="str">
        <f>IF(ISBLANK(C13),"",VLOOKUP(C13,Inscripcion!$A$1:$E$200,2,FALSE))</f>
        <v>Joan Andres Aguero Vargas</v>
      </c>
      <c r="E13" s="245" t="str">
        <f>IF(ISBLANK(C13),"",VLOOKUP(C13,Inscripcion!$A$1:$E$200,3,FALSE))</f>
        <v>Escazu</v>
      </c>
      <c r="F13" s="245">
        <f>IF(ISBLANK(C13),"",VLOOKUP(C13,Inscripcion!$A$1:$E$200,4,FALSE))</f>
        <v>391</v>
      </c>
      <c r="G13" s="245">
        <f>IF(ISBLANK(C13),"",VLOOKUP(C13,Inscripcion!$A$1:$E$200,5,FALSE))</f>
        <v>1050</v>
      </c>
    </row>
    <row r="14" spans="2:10" ht="21" customHeight="1" x14ac:dyDescent="0.35">
      <c r="B14" s="242">
        <v>3</v>
      </c>
      <c r="C14" s="243">
        <v>3715</v>
      </c>
      <c r="D14" s="244" t="str">
        <f>IF(ISBLANK(C14),"",VLOOKUP(C14,Inscripcion!$A$1:$E$200,2,FALSE))</f>
        <v>Kendall Cerdas Moraga</v>
      </c>
      <c r="E14" s="245" t="str">
        <f>IF(ISBLANK(C14),"",VLOOKUP(C14,Inscripcion!$A$1:$E$200,3,FALSE))</f>
        <v>San José</v>
      </c>
      <c r="F14" s="245">
        <f>IF(ISBLANK(C14),"",VLOOKUP(C14,Inscripcion!$A$1:$E$200,4,FALSE))</f>
        <v>523</v>
      </c>
      <c r="G14" s="245">
        <f>IF(ISBLANK(C14),"",VLOOKUP(C14,Inscripcion!$A$1:$E$200,5,FALSE))</f>
        <v>1050</v>
      </c>
    </row>
    <row r="15" spans="2:10" ht="21" customHeight="1" x14ac:dyDescent="0.25">
      <c r="F15" s="246" t="s">
        <v>134</v>
      </c>
      <c r="G15" s="246" t="s">
        <v>134</v>
      </c>
    </row>
    <row r="16" spans="2:10" ht="21" customHeight="1" x14ac:dyDescent="0.25"/>
    <row r="17" spans="2:10" ht="21" customHeight="1" x14ac:dyDescent="0.25">
      <c r="B17" s="247" t="s">
        <v>135</v>
      </c>
      <c r="C17" s="247"/>
      <c r="D17" s="247" t="s">
        <v>136</v>
      </c>
      <c r="E17" s="248" t="s">
        <v>137</v>
      </c>
      <c r="F17" s="247" t="s">
        <v>138</v>
      </c>
      <c r="G17" s="247" t="s">
        <v>139</v>
      </c>
      <c r="H17" s="249" t="s">
        <v>140</v>
      </c>
      <c r="I17" s="250"/>
    </row>
    <row r="18" spans="2:10" ht="21" customHeight="1" x14ac:dyDescent="0.25">
      <c r="B18" s="251">
        <v>1</v>
      </c>
      <c r="C18" s="252">
        <v>1</v>
      </c>
      <c r="D18" s="253" t="str">
        <f>D12</f>
        <v>Fabrizio Rivera Segura</v>
      </c>
      <c r="E18" s="254"/>
      <c r="F18" s="254"/>
      <c r="G18" s="254"/>
      <c r="H18" s="255"/>
      <c r="I18" s="250"/>
    </row>
    <row r="19" spans="2:10" ht="21" customHeight="1" x14ac:dyDescent="0.25">
      <c r="B19" s="256"/>
      <c r="C19" s="252">
        <v>3</v>
      </c>
      <c r="D19" s="253" t="str">
        <f>D14</f>
        <v>Kendall Cerdas Moraga</v>
      </c>
      <c r="E19" s="254"/>
      <c r="F19" s="254"/>
      <c r="G19" s="254"/>
      <c r="H19" s="257"/>
      <c r="I19" s="250"/>
    </row>
    <row r="20" spans="2:10" ht="21" customHeight="1" x14ac:dyDescent="0.25">
      <c r="B20" s="251">
        <v>2</v>
      </c>
      <c r="C20" s="254">
        <v>1</v>
      </c>
      <c r="D20" s="253" t="str">
        <f>D12</f>
        <v>Fabrizio Rivera Segura</v>
      </c>
      <c r="E20" s="254"/>
      <c r="F20" s="254"/>
      <c r="G20" s="254"/>
      <c r="H20" s="255"/>
      <c r="I20" s="250"/>
    </row>
    <row r="21" spans="2:10" ht="21" customHeight="1" x14ac:dyDescent="0.25">
      <c r="B21" s="256"/>
      <c r="C21" s="254">
        <v>2</v>
      </c>
      <c r="D21" s="253" t="str">
        <f>D13</f>
        <v>Joan Andres Aguero Vargas</v>
      </c>
      <c r="E21" s="254"/>
      <c r="F21" s="254"/>
      <c r="G21" s="254"/>
      <c r="H21" s="257"/>
      <c r="I21" s="250"/>
    </row>
    <row r="22" spans="2:10" ht="21" customHeight="1" x14ac:dyDescent="0.25">
      <c r="B22" s="251">
        <v>3</v>
      </c>
      <c r="C22" s="254">
        <v>2</v>
      </c>
      <c r="D22" s="253" t="str">
        <f>D13</f>
        <v>Joan Andres Aguero Vargas</v>
      </c>
      <c r="E22" s="254"/>
      <c r="F22" s="254"/>
      <c r="G22" s="254"/>
      <c r="H22" s="258"/>
      <c r="I22" s="250"/>
    </row>
    <row r="23" spans="2:10" ht="21" customHeight="1" x14ac:dyDescent="0.25">
      <c r="B23" s="256"/>
      <c r="C23" s="254">
        <v>3</v>
      </c>
      <c r="D23" s="253" t="str">
        <f>D14</f>
        <v>Kendall Cerdas Moraga</v>
      </c>
      <c r="E23" s="254"/>
      <c r="F23" s="254"/>
      <c r="G23" s="254"/>
      <c r="H23" s="257"/>
      <c r="I23" s="250"/>
    </row>
    <row r="24" spans="2:10" ht="21" customHeight="1" x14ac:dyDescent="0.25">
      <c r="B24" s="238"/>
      <c r="C24" s="238"/>
      <c r="D24" s="238"/>
      <c r="E24" s="238"/>
      <c r="F24" s="238"/>
      <c r="G24" s="238"/>
      <c r="H24" s="238"/>
      <c r="I24" s="238"/>
      <c r="J24" s="238"/>
    </row>
    <row r="25" spans="2:10" ht="21" customHeight="1" x14ac:dyDescent="0.25">
      <c r="B25" s="238"/>
      <c r="C25" s="238"/>
      <c r="D25" s="238"/>
      <c r="E25" s="238"/>
      <c r="F25" s="238"/>
      <c r="G25" s="238"/>
      <c r="H25" s="238"/>
      <c r="I25" s="238"/>
      <c r="J25" s="238"/>
    </row>
    <row r="26" spans="2:10" ht="21" customHeight="1" x14ac:dyDescent="0.25">
      <c r="B26" s="238"/>
      <c r="C26" s="238"/>
      <c r="D26" s="254" t="s">
        <v>141</v>
      </c>
      <c r="E26" s="238"/>
      <c r="F26" s="238"/>
      <c r="G26" s="238"/>
      <c r="H26" s="238"/>
      <c r="I26" s="238"/>
      <c r="J26" s="238"/>
    </row>
    <row r="27" spans="2:10" ht="21" customHeight="1" x14ac:dyDescent="0.25">
      <c r="D27" s="259" t="s">
        <v>142</v>
      </c>
      <c r="E27" s="238"/>
      <c r="F27" s="238"/>
    </row>
    <row r="28" spans="2:10" ht="21" customHeight="1" x14ac:dyDescent="0.25">
      <c r="D28" s="259" t="s">
        <v>143</v>
      </c>
      <c r="E28" s="238"/>
      <c r="F28" s="23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J28"/>
  <sheetViews>
    <sheetView workbookViewId="0">
      <selection activeCell="D1" sqref="D1:D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9.7109375" bestFit="1" customWidth="1"/>
    <col min="5" max="5" width="18.5703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61"/>
    </row>
    <row r="5" spans="2:10" ht="8.25" customHeight="1" x14ac:dyDescent="0.35">
      <c r="D5" s="261"/>
    </row>
    <row r="6" spans="2:10" ht="26.25" customHeight="1" x14ac:dyDescent="0.25"/>
    <row r="7" spans="2:10" ht="26.25" customHeight="1" x14ac:dyDescent="0.35">
      <c r="C7" s="261"/>
      <c r="D7" s="261"/>
      <c r="G7" s="261" t="s">
        <v>124</v>
      </c>
      <c r="H7" s="286">
        <v>44616.744244224537</v>
      </c>
      <c r="J7" s="262"/>
    </row>
    <row r="8" spans="2:10" ht="26.25" customHeight="1" x14ac:dyDescent="0.35">
      <c r="C8" s="261"/>
      <c r="D8" s="261"/>
    </row>
    <row r="9" spans="2:10" ht="21" customHeight="1" x14ac:dyDescent="0.35">
      <c r="B9" s="263" t="s">
        <v>125</v>
      </c>
      <c r="C9" s="264"/>
      <c r="D9" s="265" t="s">
        <v>144</v>
      </c>
      <c r="E9" s="263" t="s">
        <v>126</v>
      </c>
      <c r="F9" s="265" t="s">
        <v>155</v>
      </c>
      <c r="G9" s="263" t="s">
        <v>127</v>
      </c>
      <c r="H9" s="266"/>
      <c r="I9" s="263"/>
      <c r="J9" s="266"/>
    </row>
    <row r="10" spans="2:10" ht="21" customHeight="1" x14ac:dyDescent="0.25"/>
    <row r="11" spans="2:10" ht="21" customHeight="1" x14ac:dyDescent="0.25">
      <c r="B11" s="267" t="s">
        <v>128</v>
      </c>
      <c r="C11" s="267" t="s">
        <v>129</v>
      </c>
      <c r="D11" s="267" t="s">
        <v>130</v>
      </c>
      <c r="E11" s="267" t="s">
        <v>131</v>
      </c>
      <c r="F11" s="267" t="s">
        <v>132</v>
      </c>
      <c r="G11" s="267" t="s">
        <v>133</v>
      </c>
    </row>
    <row r="12" spans="2:10" ht="21" customHeight="1" x14ac:dyDescent="0.35">
      <c r="B12" s="268">
        <v>1</v>
      </c>
      <c r="C12" s="269">
        <v>2449</v>
      </c>
      <c r="D12" s="270" t="str">
        <f>IF(ISBLANK(C12),"",VLOOKUP(C12,Inscripcion!$A$1:$E$200,2,FALSE))</f>
        <v>Emanuel Jesus Vazquez Rodriguez</v>
      </c>
      <c r="E12" s="271" t="str">
        <f>IF(ISBLANK(C12),"",VLOOKUP(C12,Inscripcion!$A$1:$E$200,3,FALSE))</f>
        <v>Mora</v>
      </c>
      <c r="F12" s="271">
        <f>IF(ISBLANK(C12),"",VLOOKUP(C12,Inscripcion!$A$1:$E$200,4,FALSE))</f>
        <v>240</v>
      </c>
      <c r="G12" s="271">
        <f>IF(ISBLANK(C12),"",VLOOKUP(C12,Inscripcion!$A$1:$E$200,5,FALSE))</f>
        <v>1077</v>
      </c>
    </row>
    <row r="13" spans="2:10" ht="21" customHeight="1" x14ac:dyDescent="0.35">
      <c r="B13" s="268">
        <v>2</v>
      </c>
      <c r="C13" s="269">
        <v>3309</v>
      </c>
      <c r="D13" s="270" t="str">
        <f>IF(ISBLANK(C13),"",VLOOKUP(C13,Inscripcion!$A$1:$E$200,2,FALSE))</f>
        <v>Sebastian Masis Murillo</v>
      </c>
      <c r="E13" s="271" t="str">
        <f>IF(ISBLANK(C13),"",VLOOKUP(C13,Inscripcion!$A$1:$E$200,3,FALSE))</f>
        <v>Cartago</v>
      </c>
      <c r="F13" s="271">
        <f>IF(ISBLANK(C13),"",VLOOKUP(C13,Inscripcion!$A$1:$E$200,4,FALSE))</f>
        <v>415</v>
      </c>
      <c r="G13" s="271">
        <f>IF(ISBLANK(C13),"",VLOOKUP(C13,Inscripcion!$A$1:$E$200,5,FALSE))</f>
        <v>1050</v>
      </c>
    </row>
    <row r="14" spans="2:10" ht="21" customHeight="1" x14ac:dyDescent="0.35">
      <c r="B14" s="268">
        <v>3</v>
      </c>
      <c r="C14" s="269">
        <v>3744</v>
      </c>
      <c r="D14" s="270" t="str">
        <f>IF(ISBLANK(C14),"",VLOOKUP(C14,Inscripcion!$A$1:$E$200,2,FALSE))</f>
        <v>Alejandro Peñaranda Soto</v>
      </c>
      <c r="E14" s="271" t="str">
        <f>IF(ISBLANK(C14),"",VLOOKUP(C14,Inscripcion!$A$1:$E$200,3,FALSE))</f>
        <v>Vasquez de Coronado</v>
      </c>
      <c r="F14" s="271">
        <f>IF(ISBLANK(C14),"",VLOOKUP(C14,Inscripcion!$A$1:$E$200,4,FALSE))</f>
        <v>3779</v>
      </c>
      <c r="G14" s="271">
        <f>IF(ISBLANK(C14),"",VLOOKUP(C14,Inscripcion!$A$1:$E$200,5,FALSE))</f>
        <v>1050</v>
      </c>
    </row>
    <row r="15" spans="2:10" ht="21" customHeight="1" x14ac:dyDescent="0.25">
      <c r="F15" s="272" t="s">
        <v>134</v>
      </c>
      <c r="G15" s="272" t="s">
        <v>134</v>
      </c>
    </row>
    <row r="16" spans="2:10" ht="21" customHeight="1" x14ac:dyDescent="0.25"/>
    <row r="17" spans="2:10" ht="21" customHeight="1" x14ac:dyDescent="0.25">
      <c r="B17" s="273" t="s">
        <v>135</v>
      </c>
      <c r="C17" s="273"/>
      <c r="D17" s="273" t="s">
        <v>136</v>
      </c>
      <c r="E17" s="274" t="s">
        <v>137</v>
      </c>
      <c r="F17" s="273" t="s">
        <v>138</v>
      </c>
      <c r="G17" s="273" t="s">
        <v>139</v>
      </c>
      <c r="H17" s="275" t="s">
        <v>140</v>
      </c>
      <c r="I17" s="276"/>
    </row>
    <row r="18" spans="2:10" ht="21" customHeight="1" x14ac:dyDescent="0.25">
      <c r="B18" s="277">
        <v>1</v>
      </c>
      <c r="C18" s="278">
        <v>1</v>
      </c>
      <c r="D18" s="279" t="str">
        <f>D12</f>
        <v>Emanuel Jesus Vazquez Rodriguez</v>
      </c>
      <c r="E18" s="280"/>
      <c r="F18" s="280"/>
      <c r="G18" s="280"/>
      <c r="H18" s="281"/>
      <c r="I18" s="276"/>
    </row>
    <row r="19" spans="2:10" ht="21" customHeight="1" x14ac:dyDescent="0.25">
      <c r="B19" s="282"/>
      <c r="C19" s="278">
        <v>3</v>
      </c>
      <c r="D19" s="279" t="str">
        <f>D14</f>
        <v>Alejandro Peñaranda Soto</v>
      </c>
      <c r="E19" s="280"/>
      <c r="F19" s="280"/>
      <c r="G19" s="280"/>
      <c r="H19" s="283"/>
      <c r="I19" s="276"/>
    </row>
    <row r="20" spans="2:10" ht="21" customHeight="1" x14ac:dyDescent="0.25">
      <c r="B20" s="277">
        <v>2</v>
      </c>
      <c r="C20" s="280">
        <v>1</v>
      </c>
      <c r="D20" s="279" t="str">
        <f>D12</f>
        <v>Emanuel Jesus Vazquez Rodriguez</v>
      </c>
      <c r="E20" s="280"/>
      <c r="F20" s="280"/>
      <c r="G20" s="280"/>
      <c r="H20" s="281"/>
      <c r="I20" s="276"/>
    </row>
    <row r="21" spans="2:10" ht="21" customHeight="1" x14ac:dyDescent="0.25">
      <c r="B21" s="282"/>
      <c r="C21" s="280">
        <v>2</v>
      </c>
      <c r="D21" s="279" t="str">
        <f>D13</f>
        <v>Sebastian Masis Murillo</v>
      </c>
      <c r="E21" s="280"/>
      <c r="F21" s="280"/>
      <c r="G21" s="280"/>
      <c r="H21" s="283"/>
      <c r="I21" s="276"/>
    </row>
    <row r="22" spans="2:10" ht="21" customHeight="1" x14ac:dyDescent="0.25">
      <c r="B22" s="277">
        <v>3</v>
      </c>
      <c r="C22" s="280">
        <v>2</v>
      </c>
      <c r="D22" s="279" t="str">
        <f>D13</f>
        <v>Sebastian Masis Murillo</v>
      </c>
      <c r="E22" s="280"/>
      <c r="F22" s="280"/>
      <c r="G22" s="280"/>
      <c r="H22" s="284"/>
      <c r="I22" s="276"/>
    </row>
    <row r="23" spans="2:10" ht="21" customHeight="1" x14ac:dyDescent="0.25">
      <c r="B23" s="282"/>
      <c r="C23" s="280">
        <v>3</v>
      </c>
      <c r="D23" s="279" t="str">
        <f>D14</f>
        <v>Alejandro Peñaranda Soto</v>
      </c>
      <c r="E23" s="280"/>
      <c r="F23" s="280"/>
      <c r="G23" s="280"/>
      <c r="H23" s="283"/>
      <c r="I23" s="276"/>
    </row>
    <row r="24" spans="2:10" ht="21" customHeight="1" x14ac:dyDescent="0.25">
      <c r="B24" s="264"/>
      <c r="C24" s="264"/>
      <c r="D24" s="264"/>
      <c r="E24" s="264"/>
      <c r="F24" s="264"/>
      <c r="G24" s="264"/>
      <c r="H24" s="264"/>
      <c r="I24" s="264"/>
      <c r="J24" s="264"/>
    </row>
    <row r="25" spans="2:10" ht="21" customHeight="1" x14ac:dyDescent="0.25">
      <c r="B25" s="264"/>
      <c r="C25" s="264"/>
      <c r="D25" s="264"/>
      <c r="E25" s="264"/>
      <c r="F25" s="264"/>
      <c r="G25" s="264"/>
      <c r="H25" s="264"/>
      <c r="I25" s="264"/>
      <c r="J25" s="264"/>
    </row>
    <row r="26" spans="2:10" ht="21" customHeight="1" x14ac:dyDescent="0.25">
      <c r="B26" s="264"/>
      <c r="C26" s="264"/>
      <c r="D26" s="280" t="s">
        <v>141</v>
      </c>
      <c r="E26" s="264"/>
      <c r="F26" s="264"/>
      <c r="G26" s="264"/>
      <c r="H26" s="264"/>
      <c r="I26" s="264"/>
      <c r="J26" s="264"/>
    </row>
    <row r="27" spans="2:10" ht="21" customHeight="1" x14ac:dyDescent="0.25">
      <c r="D27" s="285" t="s">
        <v>142</v>
      </c>
      <c r="E27" s="264"/>
      <c r="F27" s="264"/>
    </row>
    <row r="28" spans="2:10" ht="21" customHeight="1" x14ac:dyDescent="0.25">
      <c r="D28" s="285" t="s">
        <v>143</v>
      </c>
      <c r="E28" s="264"/>
      <c r="F28" s="26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87"/>
    </row>
    <row r="5" spans="2:10" ht="8.25" customHeight="1" x14ac:dyDescent="0.35">
      <c r="D5" s="287"/>
    </row>
    <row r="6" spans="2:10" ht="26.25" customHeight="1" x14ac:dyDescent="0.25"/>
    <row r="7" spans="2:10" ht="26.25" customHeight="1" x14ac:dyDescent="0.35">
      <c r="C7" s="287"/>
      <c r="D7" s="287"/>
      <c r="G7" s="287" t="s">
        <v>124</v>
      </c>
      <c r="H7" s="312">
        <v>44616.744245486108</v>
      </c>
      <c r="J7" s="288"/>
    </row>
    <row r="8" spans="2:10" ht="26.25" customHeight="1" x14ac:dyDescent="0.35">
      <c r="C8" s="287"/>
      <c r="D8" s="287"/>
    </row>
    <row r="9" spans="2:10" ht="21" customHeight="1" x14ac:dyDescent="0.35">
      <c r="B9" s="289" t="s">
        <v>125</v>
      </c>
      <c r="C9" s="290"/>
      <c r="D9" s="291" t="s">
        <v>144</v>
      </c>
      <c r="E9" s="289" t="s">
        <v>126</v>
      </c>
      <c r="F9" s="291" t="s">
        <v>156</v>
      </c>
      <c r="G9" s="289" t="s">
        <v>127</v>
      </c>
      <c r="H9" s="292"/>
      <c r="I9" s="289"/>
      <c r="J9" s="292"/>
    </row>
    <row r="10" spans="2:10" ht="21" customHeight="1" x14ac:dyDescent="0.25"/>
    <row r="11" spans="2:10" ht="21" customHeight="1" x14ac:dyDescent="0.25">
      <c r="B11" s="293" t="s">
        <v>128</v>
      </c>
      <c r="C11" s="293" t="s">
        <v>129</v>
      </c>
      <c r="D11" s="293" t="s">
        <v>130</v>
      </c>
      <c r="E11" s="293" t="s">
        <v>131</v>
      </c>
      <c r="F11" s="293" t="s">
        <v>132</v>
      </c>
      <c r="G11" s="293" t="s">
        <v>133</v>
      </c>
    </row>
    <row r="12" spans="2:10" ht="21" customHeight="1" x14ac:dyDescent="0.35">
      <c r="B12" s="294">
        <v>1</v>
      </c>
      <c r="C12" s="295">
        <v>3160</v>
      </c>
      <c r="D12" s="296" t="str">
        <f>IF(ISBLANK(C12),"",VLOOKUP(C12,Inscripcion!$A$1:$E$200,2,FALSE))</f>
        <v>Sebastian Mora Fuentes</v>
      </c>
      <c r="E12" s="297" t="str">
        <f>IF(ISBLANK(C12),"",VLOOKUP(C12,Inscripcion!$A$1:$E$200,3,FALSE))</f>
        <v>Santa Ana</v>
      </c>
      <c r="F12" s="297">
        <f>IF(ISBLANK(C12),"",VLOOKUP(C12,Inscripcion!$A$1:$E$200,4,FALSE))</f>
        <v>241</v>
      </c>
      <c r="G12" s="297">
        <f>IF(ISBLANK(C12),"",VLOOKUP(C12,Inscripcion!$A$1:$E$200,5,FALSE))</f>
        <v>1076</v>
      </c>
    </row>
    <row r="13" spans="2:10" ht="21" customHeight="1" x14ac:dyDescent="0.35">
      <c r="B13" s="294">
        <v>2</v>
      </c>
      <c r="C13" s="295">
        <v>3288</v>
      </c>
      <c r="D13" s="296" t="str">
        <f>IF(ISBLANK(C13),"",VLOOKUP(C13,Inscripcion!$A$1:$E$200,2,FALSE))</f>
        <v>Jose Andres Murillo Chaves</v>
      </c>
      <c r="E13" s="297" t="str">
        <f>IF(ISBLANK(C13),"",VLOOKUP(C13,Inscripcion!$A$1:$E$200,3,FALSE))</f>
        <v>Perez Zeledon</v>
      </c>
      <c r="F13" s="297">
        <f>IF(ISBLANK(C13),"",VLOOKUP(C13,Inscripcion!$A$1:$E$200,4,FALSE))</f>
        <v>3381</v>
      </c>
      <c r="G13" s="297">
        <f>IF(ISBLANK(C13),"",VLOOKUP(C13,Inscripcion!$A$1:$E$200,5,FALSE))</f>
        <v>1050</v>
      </c>
    </row>
    <row r="14" spans="2:10" ht="21" customHeight="1" x14ac:dyDescent="0.35">
      <c r="B14" s="294">
        <v>3</v>
      </c>
      <c r="C14" s="295">
        <v>3818</v>
      </c>
      <c r="D14" s="296" t="str">
        <f>IF(ISBLANK(C14),"",VLOOKUP(C14,Inscripcion!$A$1:$E$200,2,FALSE))</f>
        <v>Olivier Prouteau Latrasse</v>
      </c>
      <c r="E14" s="297" t="str">
        <f>IF(ISBLANK(C14),"",VLOOKUP(C14,Inscripcion!$A$1:$E$200,3,FALSE))</f>
        <v>Escazu</v>
      </c>
      <c r="F14" s="297">
        <f>IF(ISBLANK(C14),"",VLOOKUP(C14,Inscripcion!$A$1:$E$200,4,FALSE))</f>
        <v>3840</v>
      </c>
      <c r="G14" s="297">
        <f>IF(ISBLANK(C14),"",VLOOKUP(C14,Inscripcion!$A$1:$E$200,5,FALSE))</f>
        <v>1050</v>
      </c>
    </row>
    <row r="15" spans="2:10" ht="21" customHeight="1" x14ac:dyDescent="0.25">
      <c r="F15" s="298" t="s">
        <v>134</v>
      </c>
      <c r="G15" s="298" t="s">
        <v>134</v>
      </c>
    </row>
    <row r="16" spans="2:10" ht="21" customHeight="1" x14ac:dyDescent="0.25"/>
    <row r="17" spans="2:10" ht="21" customHeight="1" x14ac:dyDescent="0.25">
      <c r="B17" s="299" t="s">
        <v>135</v>
      </c>
      <c r="C17" s="299"/>
      <c r="D17" s="299" t="s">
        <v>136</v>
      </c>
      <c r="E17" s="300" t="s">
        <v>137</v>
      </c>
      <c r="F17" s="299" t="s">
        <v>138</v>
      </c>
      <c r="G17" s="299" t="s">
        <v>139</v>
      </c>
      <c r="H17" s="301" t="s">
        <v>140</v>
      </c>
      <c r="I17" s="302"/>
    </row>
    <row r="18" spans="2:10" ht="21" customHeight="1" x14ac:dyDescent="0.25">
      <c r="B18" s="303">
        <v>1</v>
      </c>
      <c r="C18" s="304">
        <v>1</v>
      </c>
      <c r="D18" s="305" t="str">
        <f>D12</f>
        <v>Sebastian Mora Fuentes</v>
      </c>
      <c r="E18" s="306"/>
      <c r="F18" s="306"/>
      <c r="G18" s="306"/>
      <c r="H18" s="307"/>
      <c r="I18" s="302"/>
    </row>
    <row r="19" spans="2:10" ht="21" customHeight="1" x14ac:dyDescent="0.25">
      <c r="B19" s="308"/>
      <c r="C19" s="304">
        <v>3</v>
      </c>
      <c r="D19" s="305" t="str">
        <f>D14</f>
        <v>Olivier Prouteau Latrasse</v>
      </c>
      <c r="E19" s="306"/>
      <c r="F19" s="306"/>
      <c r="G19" s="306"/>
      <c r="H19" s="309"/>
      <c r="I19" s="302"/>
    </row>
    <row r="20" spans="2:10" ht="21" customHeight="1" x14ac:dyDescent="0.25">
      <c r="B20" s="303">
        <v>2</v>
      </c>
      <c r="C20" s="306">
        <v>1</v>
      </c>
      <c r="D20" s="305" t="str">
        <f>D12</f>
        <v>Sebastian Mora Fuentes</v>
      </c>
      <c r="E20" s="306"/>
      <c r="F20" s="306"/>
      <c r="G20" s="306"/>
      <c r="H20" s="307"/>
      <c r="I20" s="302"/>
    </row>
    <row r="21" spans="2:10" ht="21" customHeight="1" x14ac:dyDescent="0.25">
      <c r="B21" s="308"/>
      <c r="C21" s="306">
        <v>2</v>
      </c>
      <c r="D21" s="305" t="str">
        <f>D13</f>
        <v>Jose Andres Murillo Chaves</v>
      </c>
      <c r="E21" s="306"/>
      <c r="F21" s="306"/>
      <c r="G21" s="306"/>
      <c r="H21" s="309"/>
      <c r="I21" s="302"/>
    </row>
    <row r="22" spans="2:10" ht="21" customHeight="1" x14ac:dyDescent="0.25">
      <c r="B22" s="303">
        <v>3</v>
      </c>
      <c r="C22" s="306">
        <v>2</v>
      </c>
      <c r="D22" s="305" t="str">
        <f>D13</f>
        <v>Jose Andres Murillo Chaves</v>
      </c>
      <c r="E22" s="306"/>
      <c r="F22" s="306"/>
      <c r="G22" s="306"/>
      <c r="H22" s="310"/>
      <c r="I22" s="302"/>
    </row>
    <row r="23" spans="2:10" ht="21" customHeight="1" x14ac:dyDescent="0.25">
      <c r="B23" s="308"/>
      <c r="C23" s="306">
        <v>3</v>
      </c>
      <c r="D23" s="305" t="str">
        <f>D14</f>
        <v>Olivier Prouteau Latrasse</v>
      </c>
      <c r="E23" s="306"/>
      <c r="F23" s="306"/>
      <c r="G23" s="306"/>
      <c r="H23" s="309"/>
      <c r="I23" s="302"/>
    </row>
    <row r="24" spans="2:10" ht="21" customHeight="1" x14ac:dyDescent="0.25">
      <c r="B24" s="290"/>
      <c r="C24" s="290"/>
      <c r="D24" s="290"/>
      <c r="E24" s="290"/>
      <c r="F24" s="290"/>
      <c r="G24" s="290"/>
      <c r="H24" s="290"/>
      <c r="I24" s="290"/>
      <c r="J24" s="290"/>
    </row>
    <row r="25" spans="2:10" ht="21" customHeight="1" x14ac:dyDescent="0.25">
      <c r="B25" s="290"/>
      <c r="C25" s="290"/>
      <c r="D25" s="290"/>
      <c r="E25" s="290"/>
      <c r="F25" s="290"/>
      <c r="G25" s="290"/>
      <c r="H25" s="290"/>
      <c r="I25" s="290"/>
      <c r="J25" s="290"/>
    </row>
    <row r="26" spans="2:10" ht="21" customHeight="1" x14ac:dyDescent="0.25">
      <c r="B26" s="290"/>
      <c r="C26" s="290"/>
      <c r="D26" s="306" t="s">
        <v>141</v>
      </c>
      <c r="E26" s="290"/>
      <c r="F26" s="290"/>
      <c r="G26" s="290"/>
      <c r="H26" s="290"/>
      <c r="I26" s="290"/>
      <c r="J26" s="290"/>
    </row>
    <row r="27" spans="2:10" ht="21" customHeight="1" x14ac:dyDescent="0.25">
      <c r="D27" s="311" t="s">
        <v>142</v>
      </c>
      <c r="E27" s="290"/>
      <c r="F27" s="290"/>
    </row>
    <row r="28" spans="2:10" ht="21" customHeight="1" x14ac:dyDescent="0.25">
      <c r="D28" s="311" t="s">
        <v>143</v>
      </c>
      <c r="E28" s="290"/>
      <c r="F28" s="290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13"/>
    </row>
    <row r="5" spans="2:10" ht="8.25" customHeight="1" x14ac:dyDescent="0.35">
      <c r="D5" s="313"/>
    </row>
    <row r="6" spans="2:10" ht="26.25" customHeight="1" x14ac:dyDescent="0.25"/>
    <row r="7" spans="2:10" ht="26.25" customHeight="1" x14ac:dyDescent="0.35">
      <c r="C7" s="313"/>
      <c r="D7" s="313"/>
      <c r="G7" s="313" t="s">
        <v>124</v>
      </c>
      <c r="H7" s="338">
        <v>44616.744246203707</v>
      </c>
      <c r="J7" s="314"/>
    </row>
    <row r="8" spans="2:10" ht="26.25" customHeight="1" x14ac:dyDescent="0.35">
      <c r="C8" s="313"/>
      <c r="D8" s="313"/>
    </row>
    <row r="9" spans="2:10" ht="21" customHeight="1" x14ac:dyDescent="0.35">
      <c r="B9" s="315" t="s">
        <v>125</v>
      </c>
      <c r="C9" s="316"/>
      <c r="D9" s="317" t="s">
        <v>144</v>
      </c>
      <c r="E9" s="315" t="s">
        <v>126</v>
      </c>
      <c r="F9" s="317" t="s">
        <v>157</v>
      </c>
      <c r="G9" s="315" t="s">
        <v>127</v>
      </c>
      <c r="H9" s="318"/>
      <c r="I9" s="315"/>
      <c r="J9" s="318"/>
    </row>
    <row r="10" spans="2:10" ht="21" customHeight="1" x14ac:dyDescent="0.25"/>
    <row r="11" spans="2:10" ht="21" customHeight="1" x14ac:dyDescent="0.25">
      <c r="B11" s="319" t="s">
        <v>128</v>
      </c>
      <c r="C11" s="319" t="s">
        <v>129</v>
      </c>
      <c r="D11" s="319" t="s">
        <v>130</v>
      </c>
      <c r="E11" s="319" t="s">
        <v>131</v>
      </c>
      <c r="F11" s="319" t="s">
        <v>132</v>
      </c>
      <c r="G11" s="319" t="s">
        <v>133</v>
      </c>
    </row>
    <row r="12" spans="2:10" ht="21" customHeight="1" x14ac:dyDescent="0.35">
      <c r="B12" s="320">
        <v>1</v>
      </c>
      <c r="C12" s="321">
        <v>2581</v>
      </c>
      <c r="D12" s="322" t="str">
        <f>IF(ISBLANK(C12),"",VLOOKUP(C12,Inscripcion!$A$1:$E$200,2,FALSE))</f>
        <v>Trixy Caravaca Ramirez</v>
      </c>
      <c r="E12" s="323" t="str">
        <f>IF(ISBLANK(C12),"",VLOOKUP(C12,Inscripcion!$A$1:$E$200,3,FALSE))</f>
        <v>Esparza</v>
      </c>
      <c r="F12" s="323">
        <f>IF(ISBLANK(C12),"",VLOOKUP(C12,Inscripcion!$A$1:$E$200,4,FALSE))</f>
        <v>244</v>
      </c>
      <c r="G12" s="323">
        <f>IF(ISBLANK(C12),"",VLOOKUP(C12,Inscripcion!$A$1:$E$200,5,FALSE))</f>
        <v>1073</v>
      </c>
    </row>
    <row r="13" spans="2:10" ht="21" customHeight="1" x14ac:dyDescent="0.35">
      <c r="B13" s="320">
        <v>2</v>
      </c>
      <c r="C13" s="321">
        <v>3285</v>
      </c>
      <c r="D13" s="322" t="str">
        <f>IF(ISBLANK(C13),"",VLOOKUP(C13,Inscripcion!$A$1:$E$200,2,FALSE))</f>
        <v>Longino Soto Boucart</v>
      </c>
      <c r="E13" s="323" t="str">
        <f>IF(ISBLANK(C13),"",VLOOKUP(C13,Inscripcion!$A$1:$E$200,3,FALSE))</f>
        <v>Mora</v>
      </c>
      <c r="F13" s="323">
        <f>IF(ISBLANK(C13),"",VLOOKUP(C13,Inscripcion!$A$1:$E$200,4,FALSE))</f>
        <v>429</v>
      </c>
      <c r="G13" s="323">
        <f>IF(ISBLANK(C13),"",VLOOKUP(C13,Inscripcion!$A$1:$E$200,5,FALSE))</f>
        <v>1050</v>
      </c>
    </row>
    <row r="14" spans="2:10" ht="21" customHeight="1" x14ac:dyDescent="0.35">
      <c r="B14" s="320">
        <v>3</v>
      </c>
      <c r="C14" s="321">
        <v>3823</v>
      </c>
      <c r="D14" s="322" t="str">
        <f>IF(ISBLANK(C14),"",VLOOKUP(C14,Inscripcion!$A$1:$E$200,2,FALSE))</f>
        <v>Sara Valeria Arguedas Suarez</v>
      </c>
      <c r="E14" s="323" t="str">
        <f>IF(ISBLANK(C14),"",VLOOKUP(C14,Inscripcion!$A$1:$E$200,3,FALSE))</f>
        <v>Perez Zeledon</v>
      </c>
      <c r="F14" s="323">
        <f>IF(ISBLANK(C14),"",VLOOKUP(C14,Inscripcion!$A$1:$E$200,4,FALSE))</f>
        <v>3554</v>
      </c>
      <c r="G14" s="323">
        <f>IF(ISBLANK(C14),"",VLOOKUP(C14,Inscripcion!$A$1:$E$200,5,FALSE))</f>
        <v>1050</v>
      </c>
    </row>
    <row r="15" spans="2:10" ht="21" customHeight="1" x14ac:dyDescent="0.25">
      <c r="F15" s="324" t="s">
        <v>134</v>
      </c>
      <c r="G15" s="324" t="s">
        <v>134</v>
      </c>
    </row>
    <row r="16" spans="2:10" ht="21" customHeight="1" x14ac:dyDescent="0.25"/>
    <row r="17" spans="2:10" ht="21" customHeight="1" x14ac:dyDescent="0.25">
      <c r="B17" s="325" t="s">
        <v>135</v>
      </c>
      <c r="C17" s="325"/>
      <c r="D17" s="325" t="s">
        <v>136</v>
      </c>
      <c r="E17" s="326" t="s">
        <v>137</v>
      </c>
      <c r="F17" s="325" t="s">
        <v>138</v>
      </c>
      <c r="G17" s="325" t="s">
        <v>139</v>
      </c>
      <c r="H17" s="327" t="s">
        <v>140</v>
      </c>
      <c r="I17" s="328"/>
    </row>
    <row r="18" spans="2:10" ht="21" customHeight="1" x14ac:dyDescent="0.25">
      <c r="B18" s="329">
        <v>1</v>
      </c>
      <c r="C18" s="330">
        <v>1</v>
      </c>
      <c r="D18" s="331" t="str">
        <f>D12</f>
        <v>Trixy Caravaca Ramirez</v>
      </c>
      <c r="E18" s="332"/>
      <c r="F18" s="332"/>
      <c r="G18" s="332"/>
      <c r="H18" s="333"/>
      <c r="I18" s="328"/>
    </row>
    <row r="19" spans="2:10" ht="21" customHeight="1" x14ac:dyDescent="0.25">
      <c r="B19" s="334"/>
      <c r="C19" s="330">
        <v>3</v>
      </c>
      <c r="D19" s="331" t="str">
        <f>D14</f>
        <v>Sara Valeria Arguedas Suarez</v>
      </c>
      <c r="E19" s="332"/>
      <c r="F19" s="332"/>
      <c r="G19" s="332"/>
      <c r="H19" s="335"/>
      <c r="I19" s="328"/>
    </row>
    <row r="20" spans="2:10" ht="21" customHeight="1" x14ac:dyDescent="0.25">
      <c r="B20" s="329">
        <v>2</v>
      </c>
      <c r="C20" s="332">
        <v>1</v>
      </c>
      <c r="D20" s="331" t="str">
        <f>D12</f>
        <v>Trixy Caravaca Ramirez</v>
      </c>
      <c r="E20" s="332"/>
      <c r="F20" s="332"/>
      <c r="G20" s="332"/>
      <c r="H20" s="333"/>
      <c r="I20" s="328"/>
    </row>
    <row r="21" spans="2:10" ht="21" customHeight="1" x14ac:dyDescent="0.25">
      <c r="B21" s="334"/>
      <c r="C21" s="332">
        <v>2</v>
      </c>
      <c r="D21" s="331" t="str">
        <f>D13</f>
        <v>Longino Soto Boucart</v>
      </c>
      <c r="E21" s="332"/>
      <c r="F21" s="332"/>
      <c r="G21" s="332"/>
      <c r="H21" s="335"/>
      <c r="I21" s="328"/>
    </row>
    <row r="22" spans="2:10" ht="21" customHeight="1" x14ac:dyDescent="0.25">
      <c r="B22" s="329">
        <v>3</v>
      </c>
      <c r="C22" s="332">
        <v>2</v>
      </c>
      <c r="D22" s="331" t="str">
        <f>D13</f>
        <v>Longino Soto Boucart</v>
      </c>
      <c r="E22" s="332"/>
      <c r="F22" s="332"/>
      <c r="G22" s="332"/>
      <c r="H22" s="336"/>
      <c r="I22" s="328"/>
    </row>
    <row r="23" spans="2:10" ht="21" customHeight="1" x14ac:dyDescent="0.25">
      <c r="B23" s="334"/>
      <c r="C23" s="332">
        <v>3</v>
      </c>
      <c r="D23" s="331" t="str">
        <f>D14</f>
        <v>Sara Valeria Arguedas Suarez</v>
      </c>
      <c r="E23" s="332"/>
      <c r="F23" s="332"/>
      <c r="G23" s="332"/>
      <c r="H23" s="335"/>
      <c r="I23" s="328"/>
    </row>
    <row r="24" spans="2:10" ht="21" customHeight="1" x14ac:dyDescent="0.25">
      <c r="B24" s="316"/>
      <c r="C24" s="316"/>
      <c r="D24" s="316"/>
      <c r="E24" s="316"/>
      <c r="F24" s="316"/>
      <c r="G24" s="316"/>
      <c r="H24" s="316"/>
      <c r="I24" s="316"/>
      <c r="J24" s="316"/>
    </row>
    <row r="25" spans="2:10" ht="21" customHeight="1" x14ac:dyDescent="0.25">
      <c r="B25" s="316"/>
      <c r="C25" s="316"/>
      <c r="D25" s="316"/>
      <c r="E25" s="316"/>
      <c r="F25" s="316"/>
      <c r="G25" s="316"/>
      <c r="H25" s="316"/>
      <c r="I25" s="316"/>
      <c r="J25" s="316"/>
    </row>
    <row r="26" spans="2:10" ht="21" customHeight="1" x14ac:dyDescent="0.25">
      <c r="B26" s="316"/>
      <c r="C26" s="316"/>
      <c r="D26" s="332" t="s">
        <v>141</v>
      </c>
      <c r="E26" s="316"/>
      <c r="F26" s="316"/>
      <c r="G26" s="316"/>
      <c r="H26" s="316"/>
      <c r="I26" s="316"/>
      <c r="J26" s="316"/>
    </row>
    <row r="27" spans="2:10" ht="21" customHeight="1" x14ac:dyDescent="0.25">
      <c r="D27" s="337" t="s">
        <v>142</v>
      </c>
      <c r="E27" s="316"/>
      <c r="F27" s="316"/>
    </row>
    <row r="28" spans="2:10" ht="21" customHeight="1" x14ac:dyDescent="0.25">
      <c r="D28" s="337" t="s">
        <v>143</v>
      </c>
      <c r="E28" s="316"/>
      <c r="F28" s="31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39"/>
    </row>
    <row r="5" spans="2:10" ht="8.25" customHeight="1" x14ac:dyDescent="0.35">
      <c r="D5" s="339"/>
    </row>
    <row r="6" spans="2:10" ht="26.25" customHeight="1" x14ac:dyDescent="0.25"/>
    <row r="7" spans="2:10" ht="26.25" customHeight="1" x14ac:dyDescent="0.35">
      <c r="C7" s="339"/>
      <c r="D7" s="339"/>
      <c r="G7" s="339" t="s">
        <v>124</v>
      </c>
      <c r="H7" s="364">
        <v>44616.744246747687</v>
      </c>
      <c r="J7" s="340"/>
    </row>
    <row r="8" spans="2:10" ht="26.25" customHeight="1" x14ac:dyDescent="0.35">
      <c r="C8" s="339"/>
      <c r="D8" s="339"/>
    </row>
    <row r="9" spans="2:10" ht="21" customHeight="1" x14ac:dyDescent="0.35">
      <c r="B9" s="341" t="s">
        <v>125</v>
      </c>
      <c r="C9" s="342"/>
      <c r="D9" s="343" t="s">
        <v>144</v>
      </c>
      <c r="E9" s="341" t="s">
        <v>126</v>
      </c>
      <c r="F9" s="343" t="s">
        <v>158</v>
      </c>
      <c r="G9" s="341" t="s">
        <v>127</v>
      </c>
      <c r="H9" s="344"/>
      <c r="I9" s="341"/>
      <c r="J9" s="344"/>
    </row>
    <row r="10" spans="2:10" ht="21" customHeight="1" x14ac:dyDescent="0.25"/>
    <row r="11" spans="2:10" ht="21" customHeight="1" x14ac:dyDescent="0.25">
      <c r="B11" s="345" t="s">
        <v>128</v>
      </c>
      <c r="C11" s="345" t="s">
        <v>129</v>
      </c>
      <c r="D11" s="345" t="s">
        <v>130</v>
      </c>
      <c r="E11" s="345" t="s">
        <v>131</v>
      </c>
      <c r="F11" s="345" t="s">
        <v>132</v>
      </c>
      <c r="G11" s="345" t="s">
        <v>133</v>
      </c>
    </row>
    <row r="12" spans="2:10" ht="21" customHeight="1" x14ac:dyDescent="0.35">
      <c r="B12" s="346">
        <v>1</v>
      </c>
      <c r="C12" s="347">
        <v>3093</v>
      </c>
      <c r="D12" s="348" t="str">
        <f>IF(ISBLANK(C12),"",VLOOKUP(C12,Inscripcion!$A$1:$E$200,2,FALSE))</f>
        <v>Asaf Caravaca Ramirez</v>
      </c>
      <c r="E12" s="349" t="str">
        <f>IF(ISBLANK(C12),"",VLOOKUP(C12,Inscripcion!$A$1:$E$200,3,FALSE))</f>
        <v>Esparza</v>
      </c>
      <c r="F12" s="349">
        <f>IF(ISBLANK(C12),"",VLOOKUP(C12,Inscripcion!$A$1:$E$200,4,FALSE))</f>
        <v>245</v>
      </c>
      <c r="G12" s="349">
        <f>IF(ISBLANK(C12),"",VLOOKUP(C12,Inscripcion!$A$1:$E$200,5,FALSE))</f>
        <v>1073</v>
      </c>
    </row>
    <row r="13" spans="2:10" ht="21" customHeight="1" x14ac:dyDescent="0.35">
      <c r="B13" s="346">
        <v>2</v>
      </c>
      <c r="C13" s="347">
        <v>3234</v>
      </c>
      <c r="D13" s="348" t="str">
        <f>IF(ISBLANK(C13),"",VLOOKUP(C13,Inscripcion!$A$1:$E$200,2,FALSE))</f>
        <v>Lukas Ceciliano Esquivel</v>
      </c>
      <c r="E13" s="349" t="str">
        <f>IF(ISBLANK(C13),"",VLOOKUP(C13,Inscripcion!$A$1:$E$200,3,FALSE))</f>
        <v>Perez Zeledon</v>
      </c>
      <c r="F13" s="349">
        <f>IF(ISBLANK(C13),"",VLOOKUP(C13,Inscripcion!$A$1:$E$200,4,FALSE))</f>
        <v>3329</v>
      </c>
      <c r="G13" s="349">
        <f>IF(ISBLANK(C13),"",VLOOKUP(C13,Inscripcion!$A$1:$E$200,5,FALSE))</f>
        <v>1050</v>
      </c>
    </row>
    <row r="14" spans="2:10" ht="21" customHeight="1" x14ac:dyDescent="0.35">
      <c r="B14" s="346">
        <v>3</v>
      </c>
      <c r="C14" s="347">
        <v>3846</v>
      </c>
      <c r="D14" s="348" t="str">
        <f>IF(ISBLANK(C14),"",VLOOKUP(C14,Inscripcion!$A$1:$E$200,2,FALSE))</f>
        <v>Adrian Meltzer Aizenman</v>
      </c>
      <c r="E14" s="349" t="str">
        <f>IF(ISBLANK(C14),"",VLOOKUP(C14,Inscripcion!$A$1:$E$200,3,FALSE))</f>
        <v>Escazu</v>
      </c>
      <c r="F14" s="349">
        <f>IF(ISBLANK(C14),"",VLOOKUP(C14,Inscripcion!$A$1:$E$200,4,FALSE))</f>
        <v>547</v>
      </c>
      <c r="G14" s="349">
        <f>IF(ISBLANK(C14),"",VLOOKUP(C14,Inscripcion!$A$1:$E$200,5,FALSE))</f>
        <v>1050</v>
      </c>
    </row>
    <row r="15" spans="2:10" ht="21" customHeight="1" x14ac:dyDescent="0.25">
      <c r="F15" s="350" t="s">
        <v>134</v>
      </c>
      <c r="G15" s="350" t="s">
        <v>134</v>
      </c>
    </row>
    <row r="16" spans="2:10" ht="21" customHeight="1" x14ac:dyDescent="0.25"/>
    <row r="17" spans="2:10" ht="21" customHeight="1" x14ac:dyDescent="0.25">
      <c r="B17" s="351" t="s">
        <v>135</v>
      </c>
      <c r="C17" s="351"/>
      <c r="D17" s="351" t="s">
        <v>136</v>
      </c>
      <c r="E17" s="352" t="s">
        <v>137</v>
      </c>
      <c r="F17" s="351" t="s">
        <v>138</v>
      </c>
      <c r="G17" s="351" t="s">
        <v>139</v>
      </c>
      <c r="H17" s="353" t="s">
        <v>140</v>
      </c>
      <c r="I17" s="354"/>
    </row>
    <row r="18" spans="2:10" ht="21" customHeight="1" x14ac:dyDescent="0.25">
      <c r="B18" s="355">
        <v>1</v>
      </c>
      <c r="C18" s="356">
        <v>1</v>
      </c>
      <c r="D18" s="357" t="str">
        <f>D12</f>
        <v>Asaf Caravaca Ramirez</v>
      </c>
      <c r="E18" s="358"/>
      <c r="F18" s="358"/>
      <c r="G18" s="358"/>
      <c r="H18" s="359"/>
      <c r="I18" s="354"/>
    </row>
    <row r="19" spans="2:10" ht="21" customHeight="1" x14ac:dyDescent="0.25">
      <c r="B19" s="360"/>
      <c r="C19" s="356">
        <v>3</v>
      </c>
      <c r="D19" s="357" t="str">
        <f>D14</f>
        <v>Adrian Meltzer Aizenman</v>
      </c>
      <c r="E19" s="358"/>
      <c r="F19" s="358"/>
      <c r="G19" s="358"/>
      <c r="H19" s="361"/>
      <c r="I19" s="354"/>
    </row>
    <row r="20" spans="2:10" ht="21" customHeight="1" x14ac:dyDescent="0.25">
      <c r="B20" s="355">
        <v>2</v>
      </c>
      <c r="C20" s="358">
        <v>1</v>
      </c>
      <c r="D20" s="357" t="str">
        <f>D12</f>
        <v>Asaf Caravaca Ramirez</v>
      </c>
      <c r="E20" s="358"/>
      <c r="F20" s="358"/>
      <c r="G20" s="358"/>
      <c r="H20" s="359"/>
      <c r="I20" s="354"/>
    </row>
    <row r="21" spans="2:10" ht="21" customHeight="1" x14ac:dyDescent="0.25">
      <c r="B21" s="360"/>
      <c r="C21" s="358">
        <v>2</v>
      </c>
      <c r="D21" s="357" t="str">
        <f>D13</f>
        <v>Lukas Ceciliano Esquivel</v>
      </c>
      <c r="E21" s="358"/>
      <c r="F21" s="358"/>
      <c r="G21" s="358"/>
      <c r="H21" s="361"/>
      <c r="I21" s="354"/>
    </row>
    <row r="22" spans="2:10" ht="21" customHeight="1" x14ac:dyDescent="0.25">
      <c r="B22" s="355">
        <v>3</v>
      </c>
      <c r="C22" s="358">
        <v>2</v>
      </c>
      <c r="D22" s="357" t="str">
        <f>D13</f>
        <v>Lukas Ceciliano Esquivel</v>
      </c>
      <c r="E22" s="358"/>
      <c r="F22" s="358"/>
      <c r="G22" s="358"/>
      <c r="H22" s="362"/>
      <c r="I22" s="354"/>
    </row>
    <row r="23" spans="2:10" ht="21" customHeight="1" x14ac:dyDescent="0.25">
      <c r="B23" s="360"/>
      <c r="C23" s="358">
        <v>3</v>
      </c>
      <c r="D23" s="357" t="str">
        <f>D14</f>
        <v>Adrian Meltzer Aizenman</v>
      </c>
      <c r="E23" s="358"/>
      <c r="F23" s="358"/>
      <c r="G23" s="358"/>
      <c r="H23" s="361"/>
      <c r="I23" s="354"/>
    </row>
    <row r="24" spans="2:10" ht="21" customHeight="1" x14ac:dyDescent="0.25">
      <c r="B24" s="342"/>
      <c r="C24" s="342"/>
      <c r="D24" s="342"/>
      <c r="E24" s="342"/>
      <c r="F24" s="342"/>
      <c r="G24" s="342"/>
      <c r="H24" s="342"/>
      <c r="I24" s="342"/>
      <c r="J24" s="342"/>
    </row>
    <row r="25" spans="2:10" ht="21" customHeight="1" x14ac:dyDescent="0.25">
      <c r="B25" s="342"/>
      <c r="C25" s="342"/>
      <c r="D25" s="342"/>
      <c r="E25" s="342"/>
      <c r="F25" s="342"/>
      <c r="G25" s="342"/>
      <c r="H25" s="342"/>
      <c r="I25" s="342"/>
      <c r="J25" s="342"/>
    </row>
    <row r="26" spans="2:10" ht="21" customHeight="1" x14ac:dyDescent="0.25">
      <c r="B26" s="342"/>
      <c r="C26" s="342"/>
      <c r="D26" s="358" t="s">
        <v>141</v>
      </c>
      <c r="E26" s="342"/>
      <c r="F26" s="342"/>
      <c r="G26" s="342"/>
      <c r="H26" s="342"/>
      <c r="I26" s="342"/>
      <c r="J26" s="342"/>
    </row>
    <row r="27" spans="2:10" ht="21" customHeight="1" x14ac:dyDescent="0.25">
      <c r="D27" s="363" t="s">
        <v>142</v>
      </c>
      <c r="E27" s="342"/>
      <c r="F27" s="342"/>
    </row>
    <row r="28" spans="2:10" ht="21" customHeight="1" x14ac:dyDescent="0.25">
      <c r="D28" s="363" t="s">
        <v>143</v>
      </c>
      <c r="E28" s="342"/>
      <c r="F28" s="34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8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65"/>
    </row>
    <row r="5" spans="2:10" ht="8.25" customHeight="1" x14ac:dyDescent="0.35">
      <c r="D5" s="365"/>
    </row>
    <row r="6" spans="2:10" ht="26.25" customHeight="1" x14ac:dyDescent="0.25"/>
    <row r="7" spans="2:10" ht="26.25" customHeight="1" x14ac:dyDescent="0.35">
      <c r="C7" s="365"/>
      <c r="D7" s="365"/>
      <c r="G7" s="365" t="s">
        <v>124</v>
      </c>
      <c r="H7" s="390">
        <v>44616.744247476854</v>
      </c>
      <c r="J7" s="366"/>
    </row>
    <row r="8" spans="2:10" ht="26.25" customHeight="1" x14ac:dyDescent="0.35">
      <c r="C8" s="365"/>
      <c r="D8" s="365"/>
    </row>
    <row r="9" spans="2:10" ht="21" customHeight="1" x14ac:dyDescent="0.35">
      <c r="B9" s="367" t="s">
        <v>125</v>
      </c>
      <c r="C9" s="368"/>
      <c r="D9" s="369" t="s">
        <v>144</v>
      </c>
      <c r="E9" s="367" t="s">
        <v>126</v>
      </c>
      <c r="F9" s="369" t="s">
        <v>159</v>
      </c>
      <c r="G9" s="367" t="s">
        <v>127</v>
      </c>
      <c r="H9" s="370"/>
      <c r="I9" s="367"/>
      <c r="J9" s="370"/>
    </row>
    <row r="10" spans="2:10" ht="21" customHeight="1" x14ac:dyDescent="0.25"/>
    <row r="11" spans="2:10" ht="21" customHeight="1" x14ac:dyDescent="0.25">
      <c r="B11" s="371" t="s">
        <v>128</v>
      </c>
      <c r="C11" s="371" t="s">
        <v>129</v>
      </c>
      <c r="D11" s="371" t="s">
        <v>130</v>
      </c>
      <c r="E11" s="371" t="s">
        <v>131</v>
      </c>
      <c r="F11" s="371" t="s">
        <v>132</v>
      </c>
      <c r="G11" s="371" t="s">
        <v>133</v>
      </c>
    </row>
    <row r="12" spans="2:10" ht="21" customHeight="1" x14ac:dyDescent="0.35">
      <c r="B12" s="372">
        <v>1</v>
      </c>
      <c r="C12" s="373">
        <v>2828</v>
      </c>
      <c r="D12" s="374" t="str">
        <f>IF(ISBLANK(C12),"",VLOOKUP(C12,Inscripcion!$A$1:$E$200,2,FALSE))</f>
        <v>Mauro Ugarte Meza</v>
      </c>
      <c r="E12" s="375" t="str">
        <f>IF(ISBLANK(C12),"",VLOOKUP(C12,Inscripcion!$A$1:$E$200,3,FALSE))</f>
        <v>Esparza</v>
      </c>
      <c r="F12" s="375">
        <f>IF(ISBLANK(C12),"",VLOOKUP(C12,Inscripcion!$A$1:$E$200,4,FALSE))</f>
        <v>249</v>
      </c>
      <c r="G12" s="375">
        <f>IF(ISBLANK(C12),"",VLOOKUP(C12,Inscripcion!$A$1:$E$200,5,FALSE))</f>
        <v>1070</v>
      </c>
    </row>
    <row r="13" spans="2:10" ht="21" customHeight="1" x14ac:dyDescent="0.35">
      <c r="B13" s="372">
        <v>2</v>
      </c>
      <c r="C13" s="373">
        <v>3213</v>
      </c>
      <c r="D13" s="374" t="str">
        <f>IF(ISBLANK(C13),"",VLOOKUP(C13,Inscripcion!$A$1:$E$200,2,FALSE))</f>
        <v>Alberto Shum Chan</v>
      </c>
      <c r="E13" s="375" t="str">
        <f>IF(ISBLANK(C13),"",VLOOKUP(C13,Inscripcion!$A$1:$E$200,3,FALSE))</f>
        <v>Vazquez de Coronado</v>
      </c>
      <c r="F13" s="375">
        <f>IF(ISBLANK(C13),"",VLOOKUP(C13,Inscripcion!$A$1:$E$200,4,FALSE))</f>
        <v>3308</v>
      </c>
      <c r="G13" s="375">
        <f>IF(ISBLANK(C13),"",VLOOKUP(C13,Inscripcion!$A$1:$E$200,5,FALSE))</f>
        <v>1050</v>
      </c>
    </row>
    <row r="14" spans="2:10" ht="21" customHeight="1" x14ac:dyDescent="0.35">
      <c r="B14" s="372">
        <v>3</v>
      </c>
      <c r="C14" s="373">
        <v>3839</v>
      </c>
      <c r="D14" s="374" t="str">
        <f>IF(ISBLANK(C14),"",VLOOKUP(C14,Inscripcion!$A$1:$E$200,2,FALSE))</f>
        <v>Alberto Blanco Ledezma</v>
      </c>
      <c r="E14" s="375" t="str">
        <f>IF(ISBLANK(C14),"",VLOOKUP(C14,Inscripcion!$A$1:$E$200,3,FALSE))</f>
        <v>Perez Zeledon</v>
      </c>
      <c r="F14" s="375">
        <f>IF(ISBLANK(C14),"",VLOOKUP(C14,Inscripcion!$A$1:$E$200,4,FALSE))</f>
        <v>540</v>
      </c>
      <c r="G14" s="375">
        <f>IF(ISBLANK(C14),"",VLOOKUP(C14,Inscripcion!$A$1:$E$200,5,FALSE))</f>
        <v>1050</v>
      </c>
    </row>
    <row r="15" spans="2:10" ht="21" customHeight="1" x14ac:dyDescent="0.25">
      <c r="F15" s="376" t="s">
        <v>134</v>
      </c>
      <c r="G15" s="376" t="s">
        <v>134</v>
      </c>
    </row>
    <row r="16" spans="2:10" ht="21" customHeight="1" x14ac:dyDescent="0.25"/>
    <row r="17" spans="2:10" ht="21" customHeight="1" x14ac:dyDescent="0.25">
      <c r="B17" s="377" t="s">
        <v>135</v>
      </c>
      <c r="C17" s="377"/>
      <c r="D17" s="377" t="s">
        <v>136</v>
      </c>
      <c r="E17" s="378" t="s">
        <v>137</v>
      </c>
      <c r="F17" s="377" t="s">
        <v>138</v>
      </c>
      <c r="G17" s="377" t="s">
        <v>139</v>
      </c>
      <c r="H17" s="379" t="s">
        <v>140</v>
      </c>
      <c r="I17" s="380"/>
    </row>
    <row r="18" spans="2:10" ht="21" customHeight="1" x14ac:dyDescent="0.25">
      <c r="B18" s="381">
        <v>1</v>
      </c>
      <c r="C18" s="382">
        <v>1</v>
      </c>
      <c r="D18" s="383" t="str">
        <f>D12</f>
        <v>Mauro Ugarte Meza</v>
      </c>
      <c r="E18" s="384"/>
      <c r="F18" s="384"/>
      <c r="G18" s="384"/>
      <c r="H18" s="385"/>
      <c r="I18" s="380"/>
    </row>
    <row r="19" spans="2:10" ht="21" customHeight="1" x14ac:dyDescent="0.25">
      <c r="B19" s="386"/>
      <c r="C19" s="382">
        <v>3</v>
      </c>
      <c r="D19" s="383" t="str">
        <f>D14</f>
        <v>Alberto Blanco Ledezma</v>
      </c>
      <c r="E19" s="384"/>
      <c r="F19" s="384"/>
      <c r="G19" s="384"/>
      <c r="H19" s="387"/>
      <c r="I19" s="380"/>
    </row>
    <row r="20" spans="2:10" ht="21" customHeight="1" x14ac:dyDescent="0.25">
      <c r="B20" s="381">
        <v>2</v>
      </c>
      <c r="C20" s="384">
        <v>1</v>
      </c>
      <c r="D20" s="383" t="str">
        <f>D12</f>
        <v>Mauro Ugarte Meza</v>
      </c>
      <c r="E20" s="384"/>
      <c r="F20" s="384"/>
      <c r="G20" s="384"/>
      <c r="H20" s="385"/>
      <c r="I20" s="380"/>
    </row>
    <row r="21" spans="2:10" ht="21" customHeight="1" x14ac:dyDescent="0.25">
      <c r="B21" s="386"/>
      <c r="C21" s="384">
        <v>2</v>
      </c>
      <c r="D21" s="383" t="str">
        <f>D13</f>
        <v>Alberto Shum Chan</v>
      </c>
      <c r="E21" s="384"/>
      <c r="F21" s="384"/>
      <c r="G21" s="384"/>
      <c r="H21" s="387"/>
      <c r="I21" s="380"/>
    </row>
    <row r="22" spans="2:10" ht="21" customHeight="1" x14ac:dyDescent="0.25">
      <c r="B22" s="381">
        <v>3</v>
      </c>
      <c r="C22" s="384">
        <v>2</v>
      </c>
      <c r="D22" s="383" t="str">
        <f>D13</f>
        <v>Alberto Shum Chan</v>
      </c>
      <c r="E22" s="384"/>
      <c r="F22" s="384"/>
      <c r="G22" s="384"/>
      <c r="H22" s="388"/>
      <c r="I22" s="380"/>
    </row>
    <row r="23" spans="2:10" ht="21" customHeight="1" x14ac:dyDescent="0.25">
      <c r="B23" s="386"/>
      <c r="C23" s="384">
        <v>3</v>
      </c>
      <c r="D23" s="383" t="str">
        <f>D14</f>
        <v>Alberto Blanco Ledezma</v>
      </c>
      <c r="E23" s="384"/>
      <c r="F23" s="384"/>
      <c r="G23" s="384"/>
      <c r="H23" s="387"/>
      <c r="I23" s="380"/>
    </row>
    <row r="24" spans="2:10" ht="21" customHeight="1" x14ac:dyDescent="0.25">
      <c r="B24" s="368"/>
      <c r="C24" s="368"/>
      <c r="D24" s="368"/>
      <c r="E24" s="368"/>
      <c r="F24" s="368"/>
      <c r="G24" s="368"/>
      <c r="H24" s="368"/>
      <c r="I24" s="368"/>
      <c r="J24" s="368"/>
    </row>
    <row r="25" spans="2:10" ht="21" customHeight="1" x14ac:dyDescent="0.25">
      <c r="B25" s="368"/>
      <c r="C25" s="368"/>
      <c r="D25" s="368"/>
      <c r="E25" s="368"/>
      <c r="F25" s="368"/>
      <c r="G25" s="368"/>
      <c r="H25" s="368"/>
      <c r="I25" s="368"/>
      <c r="J25" s="368"/>
    </row>
    <row r="26" spans="2:10" ht="21" customHeight="1" x14ac:dyDescent="0.25">
      <c r="B26" s="368"/>
      <c r="C26" s="368"/>
      <c r="D26" s="384" t="s">
        <v>141</v>
      </c>
      <c r="E26" s="368"/>
      <c r="F26" s="368"/>
      <c r="G26" s="368"/>
      <c r="H26" s="368"/>
      <c r="I26" s="368"/>
      <c r="J26" s="368"/>
    </row>
    <row r="27" spans="2:10" ht="21" customHeight="1" x14ac:dyDescent="0.25">
      <c r="D27" s="389" t="s">
        <v>142</v>
      </c>
      <c r="E27" s="368"/>
      <c r="F27" s="368"/>
    </row>
    <row r="28" spans="2:10" ht="21" customHeight="1" x14ac:dyDescent="0.25">
      <c r="D28" s="389" t="s">
        <v>143</v>
      </c>
      <c r="E28" s="368"/>
      <c r="F28" s="368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710937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391"/>
    </row>
    <row r="5" spans="2:10" ht="8.25" customHeight="1" x14ac:dyDescent="0.35">
      <c r="D5" s="391"/>
    </row>
    <row r="6" spans="2:10" ht="26.25" customHeight="1" x14ac:dyDescent="0.25"/>
    <row r="7" spans="2:10" ht="26.25" customHeight="1" x14ac:dyDescent="0.35">
      <c r="C7" s="391"/>
      <c r="D7" s="391"/>
      <c r="G7" s="391" t="s">
        <v>124</v>
      </c>
      <c r="H7" s="416">
        <v>44616.744248009258</v>
      </c>
      <c r="J7" s="392"/>
    </row>
    <row r="8" spans="2:10" ht="26.25" customHeight="1" x14ac:dyDescent="0.35">
      <c r="C8" s="391"/>
      <c r="D8" s="391"/>
    </row>
    <row r="9" spans="2:10" ht="21" customHeight="1" x14ac:dyDescent="0.35">
      <c r="B9" s="393" t="s">
        <v>125</v>
      </c>
      <c r="C9" s="394"/>
      <c r="D9" s="395" t="s">
        <v>144</v>
      </c>
      <c r="E9" s="393" t="s">
        <v>126</v>
      </c>
      <c r="F9" s="395" t="s">
        <v>160</v>
      </c>
      <c r="G9" s="393" t="s">
        <v>127</v>
      </c>
      <c r="H9" s="396"/>
      <c r="I9" s="393"/>
      <c r="J9" s="396"/>
    </row>
    <row r="10" spans="2:10" ht="21" customHeight="1" x14ac:dyDescent="0.25"/>
    <row r="11" spans="2:10" ht="21" customHeight="1" x14ac:dyDescent="0.25">
      <c r="B11" s="397" t="s">
        <v>128</v>
      </c>
      <c r="C11" s="397" t="s">
        <v>129</v>
      </c>
      <c r="D11" s="397" t="s">
        <v>130</v>
      </c>
      <c r="E11" s="397" t="s">
        <v>131</v>
      </c>
      <c r="F11" s="397" t="s">
        <v>132</v>
      </c>
      <c r="G11" s="397" t="s">
        <v>133</v>
      </c>
    </row>
    <row r="12" spans="2:10" ht="21" customHeight="1" x14ac:dyDescent="0.35">
      <c r="B12" s="398">
        <v>1</v>
      </c>
      <c r="C12" s="399">
        <v>1232</v>
      </c>
      <c r="D12" s="400" t="str">
        <f>IF(ISBLANK(C12),"",VLOOKUP(C12,Inscripcion!$A$1:$E$200,2,FALSE))</f>
        <v>Monica Ramirez Azofeifa</v>
      </c>
      <c r="E12" s="401" t="str">
        <f>IF(ISBLANK(C12),"",VLOOKUP(C12,Inscripcion!$A$1:$E$200,3,FALSE))</f>
        <v>Mora</v>
      </c>
      <c r="F12" s="401">
        <f>IF(ISBLANK(C12),"",VLOOKUP(C12,Inscripcion!$A$1:$E$200,4,FALSE))</f>
        <v>250</v>
      </c>
      <c r="G12" s="401">
        <f>IF(ISBLANK(C12),"",VLOOKUP(C12,Inscripcion!$A$1:$E$200,5,FALSE))</f>
        <v>1069</v>
      </c>
    </row>
    <row r="13" spans="2:10" ht="21" customHeight="1" x14ac:dyDescent="0.35">
      <c r="B13" s="398">
        <v>2</v>
      </c>
      <c r="C13" s="399">
        <v>3164</v>
      </c>
      <c r="D13" s="400" t="str">
        <f>IF(ISBLANK(C13),"",VLOOKUP(C13,Inscripcion!$A$1:$E$200,2,FALSE))</f>
        <v>Jose Alberto Velasquez Marin</v>
      </c>
      <c r="E13" s="401" t="str">
        <f>IF(ISBLANK(C13),"",VLOOKUP(C13,Inscripcion!$A$1:$E$200,3,FALSE))</f>
        <v>Montes de Oca</v>
      </c>
      <c r="F13" s="401">
        <f>IF(ISBLANK(C13),"",VLOOKUP(C13,Inscripcion!$A$1:$E$200,4,FALSE))</f>
        <v>3260</v>
      </c>
      <c r="G13" s="401">
        <f>IF(ISBLANK(C13),"",VLOOKUP(C13,Inscripcion!$A$1:$E$200,5,FALSE))</f>
        <v>1050</v>
      </c>
    </row>
    <row r="14" spans="2:10" ht="21" customHeight="1" x14ac:dyDescent="0.35">
      <c r="B14" s="398">
        <v>3</v>
      </c>
      <c r="C14" s="399">
        <v>3840</v>
      </c>
      <c r="D14" s="400" t="str">
        <f>IF(ISBLANK(C14),"",VLOOKUP(C14,Inscripcion!$A$1:$E$200,2,FALSE))</f>
        <v>Isaac Josue Arguedas Suarez</v>
      </c>
      <c r="E14" s="401" t="str">
        <f>IF(ISBLANK(C14),"",VLOOKUP(C14,Inscripcion!$A$1:$E$200,3,FALSE))</f>
        <v>Perez Zeledon</v>
      </c>
      <c r="F14" s="401">
        <f>IF(ISBLANK(C14),"",VLOOKUP(C14,Inscripcion!$A$1:$E$200,4,FALSE))</f>
        <v>541</v>
      </c>
      <c r="G14" s="401">
        <f>IF(ISBLANK(C14),"",VLOOKUP(C14,Inscripcion!$A$1:$E$200,5,FALSE))</f>
        <v>1050</v>
      </c>
    </row>
    <row r="15" spans="2:10" ht="21" customHeight="1" x14ac:dyDescent="0.25">
      <c r="F15" s="402" t="s">
        <v>134</v>
      </c>
      <c r="G15" s="402" t="s">
        <v>134</v>
      </c>
    </row>
    <row r="16" spans="2:10" ht="21" customHeight="1" x14ac:dyDescent="0.25"/>
    <row r="17" spans="2:10" ht="21" customHeight="1" x14ac:dyDescent="0.25">
      <c r="B17" s="403" t="s">
        <v>135</v>
      </c>
      <c r="C17" s="403"/>
      <c r="D17" s="403" t="s">
        <v>136</v>
      </c>
      <c r="E17" s="404" t="s">
        <v>137</v>
      </c>
      <c r="F17" s="403" t="s">
        <v>138</v>
      </c>
      <c r="G17" s="403" t="s">
        <v>139</v>
      </c>
      <c r="H17" s="405" t="s">
        <v>140</v>
      </c>
      <c r="I17" s="406"/>
    </row>
    <row r="18" spans="2:10" ht="21" customHeight="1" x14ac:dyDescent="0.25">
      <c r="B18" s="407">
        <v>1</v>
      </c>
      <c r="C18" s="408">
        <v>1</v>
      </c>
      <c r="D18" s="409" t="str">
        <f>D12</f>
        <v>Monica Ramirez Azofeifa</v>
      </c>
      <c r="E18" s="410"/>
      <c r="F18" s="410"/>
      <c r="G18" s="410"/>
      <c r="H18" s="411"/>
      <c r="I18" s="406"/>
    </row>
    <row r="19" spans="2:10" ht="21" customHeight="1" x14ac:dyDescent="0.25">
      <c r="B19" s="412"/>
      <c r="C19" s="408">
        <v>3</v>
      </c>
      <c r="D19" s="409" t="str">
        <f>D14</f>
        <v>Isaac Josue Arguedas Suarez</v>
      </c>
      <c r="E19" s="410"/>
      <c r="F19" s="410"/>
      <c r="G19" s="410"/>
      <c r="H19" s="413"/>
      <c r="I19" s="406"/>
    </row>
    <row r="20" spans="2:10" ht="21" customHeight="1" x14ac:dyDescent="0.25">
      <c r="B20" s="407">
        <v>2</v>
      </c>
      <c r="C20" s="410">
        <v>1</v>
      </c>
      <c r="D20" s="409" t="str">
        <f>D12</f>
        <v>Monica Ramirez Azofeifa</v>
      </c>
      <c r="E20" s="410"/>
      <c r="F20" s="410"/>
      <c r="G20" s="410"/>
      <c r="H20" s="411"/>
      <c r="I20" s="406"/>
    </row>
    <row r="21" spans="2:10" ht="21" customHeight="1" x14ac:dyDescent="0.25">
      <c r="B21" s="412"/>
      <c r="C21" s="410">
        <v>2</v>
      </c>
      <c r="D21" s="409" t="str">
        <f>D13</f>
        <v>Jose Alberto Velasquez Marin</v>
      </c>
      <c r="E21" s="410"/>
      <c r="F21" s="410"/>
      <c r="G21" s="410"/>
      <c r="H21" s="413"/>
      <c r="I21" s="406"/>
    </row>
    <row r="22" spans="2:10" ht="21" customHeight="1" x14ac:dyDescent="0.25">
      <c r="B22" s="407">
        <v>3</v>
      </c>
      <c r="C22" s="410">
        <v>2</v>
      </c>
      <c r="D22" s="409" t="str">
        <f>D13</f>
        <v>Jose Alberto Velasquez Marin</v>
      </c>
      <c r="E22" s="410"/>
      <c r="F22" s="410"/>
      <c r="G22" s="410"/>
      <c r="H22" s="414"/>
      <c r="I22" s="406"/>
    </row>
    <row r="23" spans="2:10" ht="21" customHeight="1" x14ac:dyDescent="0.25">
      <c r="B23" s="412"/>
      <c r="C23" s="410">
        <v>3</v>
      </c>
      <c r="D23" s="409" t="str">
        <f>D14</f>
        <v>Isaac Josue Arguedas Suarez</v>
      </c>
      <c r="E23" s="410"/>
      <c r="F23" s="410"/>
      <c r="G23" s="410"/>
      <c r="H23" s="413"/>
      <c r="I23" s="406"/>
    </row>
    <row r="24" spans="2:10" ht="21" customHeight="1" x14ac:dyDescent="0.25">
      <c r="B24" s="394"/>
      <c r="C24" s="394"/>
      <c r="D24" s="394"/>
      <c r="E24" s="394"/>
      <c r="F24" s="394"/>
      <c r="G24" s="394"/>
      <c r="H24" s="394"/>
      <c r="I24" s="394"/>
      <c r="J24" s="394"/>
    </row>
    <row r="25" spans="2:10" ht="21" customHeight="1" x14ac:dyDescent="0.25">
      <c r="B25" s="394"/>
      <c r="C25" s="394"/>
      <c r="D25" s="394"/>
      <c r="E25" s="394"/>
      <c r="F25" s="394"/>
      <c r="G25" s="394"/>
      <c r="H25" s="394"/>
      <c r="I25" s="394"/>
      <c r="J25" s="394"/>
    </row>
    <row r="26" spans="2:10" ht="21" customHeight="1" x14ac:dyDescent="0.25">
      <c r="B26" s="394"/>
      <c r="C26" s="394"/>
      <c r="D26" s="410" t="s">
        <v>141</v>
      </c>
      <c r="E26" s="394"/>
      <c r="F26" s="394"/>
      <c r="G26" s="394"/>
      <c r="H26" s="394"/>
      <c r="I26" s="394"/>
      <c r="J26" s="394"/>
    </row>
    <row r="27" spans="2:10" ht="21" customHeight="1" x14ac:dyDescent="0.25">
      <c r="D27" s="415" t="s">
        <v>142</v>
      </c>
      <c r="E27" s="394"/>
      <c r="F27" s="394"/>
    </row>
    <row r="28" spans="2:10" ht="21" customHeight="1" x14ac:dyDescent="0.25">
      <c r="D28" s="415" t="s">
        <v>143</v>
      </c>
      <c r="E28" s="394"/>
      <c r="F28" s="394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17"/>
    </row>
    <row r="5" spans="2:10" ht="8.25" customHeight="1" x14ac:dyDescent="0.35">
      <c r="D5" s="417"/>
    </row>
    <row r="6" spans="2:10" ht="26.25" customHeight="1" x14ac:dyDescent="0.25"/>
    <row r="7" spans="2:10" ht="26.25" customHeight="1" x14ac:dyDescent="0.35">
      <c r="C7" s="417"/>
      <c r="D7" s="417"/>
      <c r="G7" s="417" t="s">
        <v>124</v>
      </c>
      <c r="H7" s="442">
        <v>44616.744248553237</v>
      </c>
      <c r="J7" s="418"/>
    </row>
    <row r="8" spans="2:10" ht="26.25" customHeight="1" x14ac:dyDescent="0.35">
      <c r="C8" s="417"/>
      <c r="D8" s="417"/>
    </row>
    <row r="9" spans="2:10" ht="21" customHeight="1" x14ac:dyDescent="0.35">
      <c r="B9" s="419" t="s">
        <v>125</v>
      </c>
      <c r="C9" s="420"/>
      <c r="D9" s="421" t="s">
        <v>144</v>
      </c>
      <c r="E9" s="419" t="s">
        <v>126</v>
      </c>
      <c r="F9" s="421" t="s">
        <v>161</v>
      </c>
      <c r="G9" s="419" t="s">
        <v>127</v>
      </c>
      <c r="H9" s="422"/>
      <c r="I9" s="419"/>
      <c r="J9" s="422"/>
    </row>
    <row r="10" spans="2:10" ht="21" customHeight="1" x14ac:dyDescent="0.25"/>
    <row r="11" spans="2:10" ht="21" customHeight="1" x14ac:dyDescent="0.25">
      <c r="B11" s="423" t="s">
        <v>128</v>
      </c>
      <c r="C11" s="423" t="s">
        <v>129</v>
      </c>
      <c r="D11" s="423" t="s">
        <v>130</v>
      </c>
      <c r="E11" s="423" t="s">
        <v>131</v>
      </c>
      <c r="F11" s="423" t="s">
        <v>132</v>
      </c>
      <c r="G11" s="423" t="s">
        <v>133</v>
      </c>
    </row>
    <row r="12" spans="2:10" ht="21" customHeight="1" x14ac:dyDescent="0.35">
      <c r="B12" s="424">
        <v>1</v>
      </c>
      <c r="C12" s="425">
        <v>3504</v>
      </c>
      <c r="D12" s="426" t="str">
        <f>IF(ISBLANK(C12),"",VLOOKUP(C12,Inscripcion!$A$1:$E$200,2,FALSE))</f>
        <v>Lucca Nael Lobo Diaz</v>
      </c>
      <c r="E12" s="427" t="str">
        <f>IF(ISBLANK(C12),"",VLOOKUP(C12,Inscripcion!$A$1:$E$200,3,FALSE))</f>
        <v>Esparza</v>
      </c>
      <c r="F12" s="427">
        <f>IF(ISBLANK(C12),"",VLOOKUP(C12,Inscripcion!$A$1:$E$200,4,FALSE))</f>
        <v>252</v>
      </c>
      <c r="G12" s="427">
        <f>IF(ISBLANK(C12),"",VLOOKUP(C12,Inscripcion!$A$1:$E$200,5,FALSE))</f>
        <v>1066</v>
      </c>
    </row>
    <row r="13" spans="2:10" ht="21" customHeight="1" x14ac:dyDescent="0.35">
      <c r="B13" s="424">
        <v>2</v>
      </c>
      <c r="C13" s="425">
        <v>3161</v>
      </c>
      <c r="D13" s="426" t="str">
        <f>IF(ISBLANK(C13),"",VLOOKUP(C13,Inscripcion!$A$1:$E$200,2,FALSE))</f>
        <v>Jose Daniel Mora Fuentes</v>
      </c>
      <c r="E13" s="427" t="str">
        <f>IF(ISBLANK(C13),"",VLOOKUP(C13,Inscripcion!$A$1:$E$200,3,FALSE))</f>
        <v>Santa Ana</v>
      </c>
      <c r="F13" s="427">
        <f>IF(ISBLANK(C13),"",VLOOKUP(C13,Inscripcion!$A$1:$E$200,4,FALSE))</f>
        <v>277</v>
      </c>
      <c r="G13" s="427">
        <f>IF(ISBLANK(C13),"",VLOOKUP(C13,Inscripcion!$A$1:$E$200,5,FALSE))</f>
        <v>1050</v>
      </c>
    </row>
    <row r="14" spans="2:10" ht="21" customHeight="1" x14ac:dyDescent="0.35">
      <c r="B14" s="424">
        <v>3</v>
      </c>
      <c r="C14" s="425">
        <v>3847</v>
      </c>
      <c r="D14" s="426" t="str">
        <f>IF(ISBLANK(C14),"",VLOOKUP(C14,Inscripcion!$A$1:$E$200,2,FALSE))</f>
        <v>Jaim Rosenstock Gutreiman</v>
      </c>
      <c r="E14" s="427" t="str">
        <f>IF(ISBLANK(C14),"",VLOOKUP(C14,Inscripcion!$A$1:$E$200,3,FALSE))</f>
        <v>Escazu</v>
      </c>
      <c r="F14" s="427">
        <f>IF(ISBLANK(C14),"",VLOOKUP(C14,Inscripcion!$A$1:$E$200,4,FALSE))</f>
        <v>548</v>
      </c>
      <c r="G14" s="427">
        <f>IF(ISBLANK(C14),"",VLOOKUP(C14,Inscripcion!$A$1:$E$200,5,FALSE))</f>
        <v>1050</v>
      </c>
    </row>
    <row r="15" spans="2:10" ht="21" customHeight="1" x14ac:dyDescent="0.25">
      <c r="F15" s="428" t="s">
        <v>134</v>
      </c>
      <c r="G15" s="428" t="s">
        <v>134</v>
      </c>
    </row>
    <row r="16" spans="2:10" ht="21" customHeight="1" x14ac:dyDescent="0.25"/>
    <row r="17" spans="2:10" ht="21" customHeight="1" x14ac:dyDescent="0.25">
      <c r="B17" s="429" t="s">
        <v>135</v>
      </c>
      <c r="C17" s="429"/>
      <c r="D17" s="429" t="s">
        <v>136</v>
      </c>
      <c r="E17" s="430" t="s">
        <v>137</v>
      </c>
      <c r="F17" s="429" t="s">
        <v>138</v>
      </c>
      <c r="G17" s="429" t="s">
        <v>139</v>
      </c>
      <c r="H17" s="431" t="s">
        <v>140</v>
      </c>
      <c r="I17" s="432"/>
    </row>
    <row r="18" spans="2:10" ht="21" customHeight="1" x14ac:dyDescent="0.25">
      <c r="B18" s="433">
        <v>1</v>
      </c>
      <c r="C18" s="434">
        <v>1</v>
      </c>
      <c r="D18" s="435" t="str">
        <f>D12</f>
        <v>Lucca Nael Lobo Diaz</v>
      </c>
      <c r="E18" s="436"/>
      <c r="F18" s="436"/>
      <c r="G18" s="436"/>
      <c r="H18" s="437"/>
      <c r="I18" s="432"/>
    </row>
    <row r="19" spans="2:10" ht="21" customHeight="1" x14ac:dyDescent="0.25">
      <c r="B19" s="438"/>
      <c r="C19" s="434">
        <v>3</v>
      </c>
      <c r="D19" s="435" t="str">
        <f>D14</f>
        <v>Jaim Rosenstock Gutreiman</v>
      </c>
      <c r="E19" s="436"/>
      <c r="F19" s="436"/>
      <c r="G19" s="436"/>
      <c r="H19" s="439"/>
      <c r="I19" s="432"/>
    </row>
    <row r="20" spans="2:10" ht="21" customHeight="1" x14ac:dyDescent="0.25">
      <c r="B20" s="433">
        <v>2</v>
      </c>
      <c r="C20" s="436">
        <v>1</v>
      </c>
      <c r="D20" s="435" t="str">
        <f>D12</f>
        <v>Lucca Nael Lobo Diaz</v>
      </c>
      <c r="E20" s="436"/>
      <c r="F20" s="436"/>
      <c r="G20" s="436"/>
      <c r="H20" s="437"/>
      <c r="I20" s="432"/>
    </row>
    <row r="21" spans="2:10" ht="21" customHeight="1" x14ac:dyDescent="0.25">
      <c r="B21" s="438"/>
      <c r="C21" s="436">
        <v>2</v>
      </c>
      <c r="D21" s="435" t="str">
        <f>D13</f>
        <v>Jose Daniel Mora Fuentes</v>
      </c>
      <c r="E21" s="436"/>
      <c r="F21" s="436"/>
      <c r="G21" s="436"/>
      <c r="H21" s="439"/>
      <c r="I21" s="432"/>
    </row>
    <row r="22" spans="2:10" ht="21" customHeight="1" x14ac:dyDescent="0.25">
      <c r="B22" s="433">
        <v>3</v>
      </c>
      <c r="C22" s="436">
        <v>2</v>
      </c>
      <c r="D22" s="435" t="str">
        <f>D13</f>
        <v>Jose Daniel Mora Fuentes</v>
      </c>
      <c r="E22" s="436"/>
      <c r="F22" s="436"/>
      <c r="G22" s="436"/>
      <c r="H22" s="440"/>
      <c r="I22" s="432"/>
    </row>
    <row r="23" spans="2:10" ht="21" customHeight="1" x14ac:dyDescent="0.25">
      <c r="B23" s="438"/>
      <c r="C23" s="436">
        <v>3</v>
      </c>
      <c r="D23" s="435" t="str">
        <f>D14</f>
        <v>Jaim Rosenstock Gutreiman</v>
      </c>
      <c r="E23" s="436"/>
      <c r="F23" s="436"/>
      <c r="G23" s="436"/>
      <c r="H23" s="439"/>
      <c r="I23" s="432"/>
    </row>
    <row r="24" spans="2:10" ht="21" customHeight="1" x14ac:dyDescent="0.25">
      <c r="B24" s="420"/>
      <c r="C24" s="420"/>
      <c r="D24" s="420"/>
      <c r="E24" s="420"/>
      <c r="F24" s="420"/>
      <c r="G24" s="420"/>
      <c r="H24" s="420"/>
      <c r="I24" s="420"/>
      <c r="J24" s="420"/>
    </row>
    <row r="25" spans="2:10" ht="21" customHeight="1" x14ac:dyDescent="0.25">
      <c r="B25" s="420"/>
      <c r="C25" s="420"/>
      <c r="D25" s="420"/>
      <c r="E25" s="420"/>
      <c r="F25" s="420"/>
      <c r="G25" s="420"/>
      <c r="H25" s="420"/>
      <c r="I25" s="420"/>
      <c r="J25" s="420"/>
    </row>
    <row r="26" spans="2:10" ht="21" customHeight="1" x14ac:dyDescent="0.25">
      <c r="B26" s="420"/>
      <c r="C26" s="420"/>
      <c r="D26" s="436" t="s">
        <v>141</v>
      </c>
      <c r="E26" s="420"/>
      <c r="F26" s="420"/>
      <c r="G26" s="420"/>
      <c r="H26" s="420"/>
      <c r="I26" s="420"/>
      <c r="J26" s="420"/>
    </row>
    <row r="27" spans="2:10" ht="21" customHeight="1" x14ac:dyDescent="0.25">
      <c r="D27" s="441" t="s">
        <v>142</v>
      </c>
      <c r="E27" s="420"/>
      <c r="F27" s="420"/>
    </row>
    <row r="28" spans="2:10" ht="21" customHeight="1" x14ac:dyDescent="0.25">
      <c r="D28" s="441" t="s">
        <v>143</v>
      </c>
      <c r="E28" s="420"/>
      <c r="F28" s="420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43"/>
    </row>
    <row r="5" spans="2:10" ht="8.25" customHeight="1" x14ac:dyDescent="0.35">
      <c r="D5" s="443"/>
    </row>
    <row r="6" spans="2:10" ht="26.25" customHeight="1" x14ac:dyDescent="0.25"/>
    <row r="7" spans="2:10" ht="26.25" customHeight="1" x14ac:dyDescent="0.35">
      <c r="C7" s="443"/>
      <c r="D7" s="443"/>
      <c r="G7" s="443" t="s">
        <v>124</v>
      </c>
      <c r="H7" s="468">
        <v>44616.744249097224</v>
      </c>
      <c r="J7" s="444"/>
    </row>
    <row r="8" spans="2:10" ht="26.25" customHeight="1" x14ac:dyDescent="0.35">
      <c r="C8" s="443"/>
      <c r="D8" s="443"/>
    </row>
    <row r="9" spans="2:10" ht="21" customHeight="1" x14ac:dyDescent="0.35">
      <c r="B9" s="445" t="s">
        <v>125</v>
      </c>
      <c r="C9" s="446"/>
      <c r="D9" s="447" t="s">
        <v>144</v>
      </c>
      <c r="E9" s="445" t="s">
        <v>126</v>
      </c>
      <c r="F9" s="447" t="s">
        <v>162</v>
      </c>
      <c r="G9" s="445" t="s">
        <v>127</v>
      </c>
      <c r="H9" s="448"/>
      <c r="I9" s="445"/>
      <c r="J9" s="448"/>
    </row>
    <row r="10" spans="2:10" ht="21" customHeight="1" x14ac:dyDescent="0.25"/>
    <row r="11" spans="2:10" ht="21" customHeight="1" x14ac:dyDescent="0.25">
      <c r="B11" s="449" t="s">
        <v>128</v>
      </c>
      <c r="C11" s="449" t="s">
        <v>129</v>
      </c>
      <c r="D11" s="449" t="s">
        <v>130</v>
      </c>
      <c r="E11" s="449" t="s">
        <v>131</v>
      </c>
      <c r="F11" s="449" t="s">
        <v>132</v>
      </c>
      <c r="G11" s="449" t="s">
        <v>133</v>
      </c>
    </row>
    <row r="12" spans="2:10" ht="21" customHeight="1" x14ac:dyDescent="0.35">
      <c r="B12" s="450">
        <v>1</v>
      </c>
      <c r="C12" s="451">
        <v>400</v>
      </c>
      <c r="D12" s="452" t="str">
        <f>IF(ISBLANK(C12),"",VLOOKUP(C12,Inscripcion!$A$1:$E$200,2,FALSE))</f>
        <v>Josué Solano</v>
      </c>
      <c r="E12" s="453" t="str">
        <f>IF(ISBLANK(C12),"",VLOOKUP(C12,Inscripcion!$A$1:$E$200,3,FALSE))</f>
        <v>Escazu</v>
      </c>
      <c r="F12" s="453">
        <f>IF(ISBLANK(C12),"",VLOOKUP(C12,Inscripcion!$A$1:$E$200,4,FALSE))</f>
        <v>258</v>
      </c>
      <c r="G12" s="453">
        <f>IF(ISBLANK(C12),"",VLOOKUP(C12,Inscripcion!$A$1:$E$200,5,FALSE))</f>
        <v>1059</v>
      </c>
    </row>
    <row r="13" spans="2:10" ht="21" customHeight="1" x14ac:dyDescent="0.35">
      <c r="B13" s="450">
        <v>2</v>
      </c>
      <c r="C13" s="451">
        <v>3144</v>
      </c>
      <c r="D13" s="452" t="str">
        <f>IF(ISBLANK(C13),"",VLOOKUP(C13,Inscripcion!$A$1:$E$200,2,FALSE))</f>
        <v>Ana Victoria Montero Nuñez</v>
      </c>
      <c r="E13" s="453" t="str">
        <f>IF(ISBLANK(C13),"",VLOOKUP(C13,Inscripcion!$A$1:$E$200,3,FALSE))</f>
        <v>Cartago</v>
      </c>
      <c r="F13" s="453">
        <f>IF(ISBLANK(C13),"",VLOOKUP(C13,Inscripcion!$A$1:$E$200,4,FALSE))</f>
        <v>424</v>
      </c>
      <c r="G13" s="453">
        <f>IF(ISBLANK(C13),"",VLOOKUP(C13,Inscripcion!$A$1:$E$200,5,FALSE))</f>
        <v>1050</v>
      </c>
    </row>
    <row r="14" spans="2:10" ht="21" customHeight="1" x14ac:dyDescent="0.35">
      <c r="B14" s="450">
        <v>3</v>
      </c>
      <c r="C14" s="451">
        <v>3824</v>
      </c>
      <c r="D14" s="452" t="str">
        <f>IF(ISBLANK(C14),"",VLOOKUP(C14,Inscripcion!$A$1:$E$200,2,FALSE))</f>
        <v>Isabella Naranjo Ramirez</v>
      </c>
      <c r="E14" s="453" t="str">
        <f>IF(ISBLANK(C14),"",VLOOKUP(C14,Inscripcion!$A$1:$E$200,3,FALSE))</f>
        <v>Perez Zeledon</v>
      </c>
      <c r="F14" s="453">
        <f>IF(ISBLANK(C14),"",VLOOKUP(C14,Inscripcion!$A$1:$E$200,4,FALSE))</f>
        <v>3845</v>
      </c>
      <c r="G14" s="453">
        <f>IF(ISBLANK(C14),"",VLOOKUP(C14,Inscripcion!$A$1:$E$200,5,FALSE))</f>
        <v>1050</v>
      </c>
    </row>
    <row r="15" spans="2:10" ht="21" customHeight="1" x14ac:dyDescent="0.25">
      <c r="F15" s="454" t="s">
        <v>134</v>
      </c>
      <c r="G15" s="454" t="s">
        <v>134</v>
      </c>
    </row>
    <row r="16" spans="2:10" ht="21" customHeight="1" x14ac:dyDescent="0.25"/>
    <row r="17" spans="2:10" ht="21" customHeight="1" x14ac:dyDescent="0.25">
      <c r="B17" s="455" t="s">
        <v>135</v>
      </c>
      <c r="C17" s="455"/>
      <c r="D17" s="455" t="s">
        <v>136</v>
      </c>
      <c r="E17" s="456" t="s">
        <v>137</v>
      </c>
      <c r="F17" s="455" t="s">
        <v>138</v>
      </c>
      <c r="G17" s="455" t="s">
        <v>139</v>
      </c>
      <c r="H17" s="457" t="s">
        <v>140</v>
      </c>
      <c r="I17" s="458"/>
    </row>
    <row r="18" spans="2:10" ht="21" customHeight="1" x14ac:dyDescent="0.25">
      <c r="B18" s="459">
        <v>1</v>
      </c>
      <c r="C18" s="460">
        <v>1</v>
      </c>
      <c r="D18" s="461" t="str">
        <f>D12</f>
        <v>Josué Solano</v>
      </c>
      <c r="E18" s="462"/>
      <c r="F18" s="462"/>
      <c r="G18" s="462"/>
      <c r="H18" s="463"/>
      <c r="I18" s="458"/>
    </row>
    <row r="19" spans="2:10" ht="21" customHeight="1" x14ac:dyDescent="0.25">
      <c r="B19" s="464"/>
      <c r="C19" s="460">
        <v>3</v>
      </c>
      <c r="D19" s="461" t="str">
        <f>D14</f>
        <v>Isabella Naranjo Ramirez</v>
      </c>
      <c r="E19" s="462"/>
      <c r="F19" s="462"/>
      <c r="G19" s="462"/>
      <c r="H19" s="465"/>
      <c r="I19" s="458"/>
    </row>
    <row r="20" spans="2:10" ht="21" customHeight="1" x14ac:dyDescent="0.25">
      <c r="B20" s="459">
        <v>2</v>
      </c>
      <c r="C20" s="462">
        <v>1</v>
      </c>
      <c r="D20" s="461" t="str">
        <f>D12</f>
        <v>Josué Solano</v>
      </c>
      <c r="E20" s="462"/>
      <c r="F20" s="462"/>
      <c r="G20" s="462"/>
      <c r="H20" s="463"/>
      <c r="I20" s="458"/>
    </row>
    <row r="21" spans="2:10" ht="21" customHeight="1" x14ac:dyDescent="0.25">
      <c r="B21" s="464"/>
      <c r="C21" s="462">
        <v>2</v>
      </c>
      <c r="D21" s="461" t="str">
        <f>D13</f>
        <v>Ana Victoria Montero Nuñez</v>
      </c>
      <c r="E21" s="462"/>
      <c r="F21" s="462"/>
      <c r="G21" s="462"/>
      <c r="H21" s="465"/>
      <c r="I21" s="458"/>
    </row>
    <row r="22" spans="2:10" ht="21" customHeight="1" x14ac:dyDescent="0.25">
      <c r="B22" s="459">
        <v>3</v>
      </c>
      <c r="C22" s="462">
        <v>2</v>
      </c>
      <c r="D22" s="461" t="str">
        <f>D13</f>
        <v>Ana Victoria Montero Nuñez</v>
      </c>
      <c r="E22" s="462"/>
      <c r="F22" s="462"/>
      <c r="G22" s="462"/>
      <c r="H22" s="466"/>
      <c r="I22" s="458"/>
    </row>
    <row r="23" spans="2:10" ht="21" customHeight="1" x14ac:dyDescent="0.25">
      <c r="B23" s="464"/>
      <c r="C23" s="462">
        <v>3</v>
      </c>
      <c r="D23" s="461" t="str">
        <f>D14</f>
        <v>Isabella Naranjo Ramirez</v>
      </c>
      <c r="E23" s="462"/>
      <c r="F23" s="462"/>
      <c r="G23" s="462"/>
      <c r="H23" s="465"/>
      <c r="I23" s="458"/>
    </row>
    <row r="24" spans="2:10" ht="21" customHeight="1" x14ac:dyDescent="0.25">
      <c r="B24" s="446"/>
      <c r="C24" s="446"/>
      <c r="D24" s="446"/>
      <c r="E24" s="446"/>
      <c r="F24" s="446"/>
      <c r="G24" s="446"/>
      <c r="H24" s="446"/>
      <c r="I24" s="446"/>
      <c r="J24" s="446"/>
    </row>
    <row r="25" spans="2:10" ht="21" customHeight="1" x14ac:dyDescent="0.25">
      <c r="B25" s="446"/>
      <c r="C25" s="446"/>
      <c r="D25" s="446"/>
      <c r="E25" s="446"/>
      <c r="F25" s="446"/>
      <c r="G25" s="446"/>
      <c r="H25" s="446"/>
      <c r="I25" s="446"/>
      <c r="J25" s="446"/>
    </row>
    <row r="26" spans="2:10" ht="21" customHeight="1" x14ac:dyDescent="0.25">
      <c r="B26" s="446"/>
      <c r="C26" s="446"/>
      <c r="D26" s="462" t="s">
        <v>141</v>
      </c>
      <c r="E26" s="446"/>
      <c r="F26" s="446"/>
      <c r="G26" s="446"/>
      <c r="H26" s="446"/>
      <c r="I26" s="446"/>
      <c r="J26" s="446"/>
    </row>
    <row r="27" spans="2:10" ht="21" customHeight="1" x14ac:dyDescent="0.25">
      <c r="D27" s="467" t="s">
        <v>142</v>
      </c>
      <c r="E27" s="446"/>
      <c r="F27" s="446"/>
    </row>
    <row r="28" spans="2:10" ht="21" customHeight="1" x14ac:dyDescent="0.25">
      <c r="D28" s="467" t="s">
        <v>143</v>
      </c>
      <c r="E28" s="446"/>
      <c r="F28" s="44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28"/>
  <sheetViews>
    <sheetView topLeftCell="A4" workbookViewId="0">
      <selection activeCell="J13" sqref="J1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30.85546875" bestFit="1" customWidth="1"/>
    <col min="5" max="5" width="13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124</v>
      </c>
      <c r="H7" s="26">
        <v>44616.744237175924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125</v>
      </c>
      <c r="C9" s="4"/>
      <c r="D9" s="5" t="s">
        <v>144</v>
      </c>
      <c r="E9" s="3" t="s">
        <v>126</v>
      </c>
      <c r="F9" s="5" t="s">
        <v>145</v>
      </c>
      <c r="G9" s="3" t="s">
        <v>127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128</v>
      </c>
      <c r="C11" s="7" t="s">
        <v>129</v>
      </c>
      <c r="D11" s="7" t="s">
        <v>130</v>
      </c>
      <c r="E11" s="7" t="s">
        <v>131</v>
      </c>
      <c r="F11" s="7" t="s">
        <v>132</v>
      </c>
      <c r="G11" s="7" t="s">
        <v>133</v>
      </c>
    </row>
    <row r="12" spans="2:10" ht="21" customHeight="1" x14ac:dyDescent="0.35">
      <c r="B12" s="8">
        <v>1</v>
      </c>
      <c r="C12" s="9">
        <v>2502</v>
      </c>
      <c r="D12" s="10" t="str">
        <f>IF(ISBLANK(C12),"",VLOOKUP(C12,Inscripcion!$A$1:$E$200,2,FALSE))</f>
        <v>Andres Eduardo Cabrera Vargas</v>
      </c>
      <c r="E12" s="11" t="str">
        <f>IF(ISBLANK(C12),"",VLOOKUP(C12,Inscripcion!$A$1:$E$200,3,FALSE))</f>
        <v>UNED</v>
      </c>
      <c r="F12" s="11">
        <f>IF(ISBLANK(C12),"",VLOOKUP(C12,Inscripcion!$A$1:$E$200,4,FALSE))</f>
        <v>215</v>
      </c>
      <c r="G12" s="11">
        <f>IF(ISBLANK(C12),"",VLOOKUP(C12,Inscripcion!$A$1:$E$200,5,FALSE))</f>
        <v>1095</v>
      </c>
    </row>
    <row r="13" spans="2:10" ht="21" customHeight="1" x14ac:dyDescent="0.35">
      <c r="B13" s="8">
        <v>2</v>
      </c>
      <c r="C13" s="9">
        <v>3498</v>
      </c>
      <c r="D13" s="10" t="str">
        <f>IF(ISBLANK(C13),"",VLOOKUP(C13,Inscripcion!$A$1:$E$200,2,FALSE))</f>
        <v>Jaydelinne Shanney Baker Crawford</v>
      </c>
      <c r="E13" s="11" t="str">
        <f>IF(ISBLANK(C13),"",VLOOKUP(C13,Inscripcion!$A$1:$E$200,3,FALSE))</f>
        <v>Desamparados</v>
      </c>
      <c r="F13" s="11">
        <f>IF(ISBLANK(C13),"",VLOOKUP(C13,Inscripcion!$A$1:$E$200,4,FALSE))</f>
        <v>3558</v>
      </c>
      <c r="G13" s="11">
        <f>IF(ISBLANK(C13),"",VLOOKUP(C13,Inscripcion!$A$1:$E$200,5,FALSE))</f>
        <v>1050</v>
      </c>
    </row>
    <row r="14" spans="2:10" ht="21" customHeight="1" x14ac:dyDescent="0.35">
      <c r="B14" s="8">
        <v>3</v>
      </c>
      <c r="C14" s="9">
        <v>3499</v>
      </c>
      <c r="D14" s="10" t="str">
        <f>IF(ISBLANK(C14),"",VLOOKUP(C14,Inscripcion!$A$1:$E$200,2,FALSE))</f>
        <v>Esteban Murillo Chaves</v>
      </c>
      <c r="E14" s="11" t="str">
        <f>IF(ISBLANK(C14),"",VLOOKUP(C14,Inscripcion!$A$1:$E$200,3,FALSE))</f>
        <v>Perez Zeledon</v>
      </c>
      <c r="F14" s="11">
        <f>IF(ISBLANK(C14),"",VLOOKUP(C14,Inscripcion!$A$1:$E$200,4,FALSE))</f>
        <v>3559</v>
      </c>
      <c r="G14" s="11">
        <f>IF(ISBLANK(C14),"",VLOOKUP(C14,Inscripcion!$A$1:$E$200,5,FALSE))</f>
        <v>1050</v>
      </c>
    </row>
    <row r="15" spans="2:10" ht="21" customHeight="1" x14ac:dyDescent="0.25">
      <c r="F15" s="12" t="s">
        <v>134</v>
      </c>
      <c r="G15" s="12" t="s">
        <v>134</v>
      </c>
    </row>
    <row r="16" spans="2:10" ht="21" customHeight="1" x14ac:dyDescent="0.25"/>
    <row r="17" spans="2:10" ht="21" customHeight="1" x14ac:dyDescent="0.25">
      <c r="B17" s="13" t="s">
        <v>135</v>
      </c>
      <c r="C17" s="13"/>
      <c r="D17" s="13" t="s">
        <v>136</v>
      </c>
      <c r="E17" s="14" t="s">
        <v>137</v>
      </c>
      <c r="F17" s="13" t="s">
        <v>138</v>
      </c>
      <c r="G17" s="13" t="s">
        <v>139</v>
      </c>
      <c r="H17" s="15" t="s">
        <v>140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Andres Eduardo Cabrera Vargas</v>
      </c>
      <c r="E18" s="20"/>
      <c r="F18" s="20"/>
      <c r="G18" s="20"/>
      <c r="H18" s="21"/>
      <c r="I18" s="16"/>
    </row>
    <row r="19" spans="2:10" ht="21" customHeight="1" x14ac:dyDescent="0.25">
      <c r="B19" s="22"/>
      <c r="C19" s="18">
        <v>3</v>
      </c>
      <c r="D19" s="19" t="str">
        <f>D14</f>
        <v>Esteban Murillo Chaves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Andres Eduardo Cabrera Vargas</v>
      </c>
      <c r="E20" s="20"/>
      <c r="F20" s="20"/>
      <c r="G20" s="20"/>
      <c r="H20" s="21"/>
      <c r="I20" s="16"/>
    </row>
    <row r="21" spans="2:10" ht="21" customHeight="1" x14ac:dyDescent="0.25">
      <c r="B21" s="22"/>
      <c r="C21" s="20">
        <v>2</v>
      </c>
      <c r="D21" s="19" t="str">
        <f>D13</f>
        <v>Jaydelinne Shanney Baker Crawford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Jaydelinne Shanney Baker Crawford</v>
      </c>
      <c r="E22" s="20"/>
      <c r="F22" s="20"/>
      <c r="G22" s="20"/>
      <c r="H22" s="24"/>
      <c r="I22" s="16"/>
    </row>
    <row r="23" spans="2:10" ht="21" customHeight="1" x14ac:dyDescent="0.25">
      <c r="B23" s="22"/>
      <c r="C23" s="20">
        <v>3</v>
      </c>
      <c r="D23" s="19" t="str">
        <f>D14</f>
        <v>Esteban Murillo Chaves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141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142</v>
      </c>
      <c r="E27" s="4"/>
      <c r="F27" s="4"/>
    </row>
    <row r="28" spans="2:10" ht="21" customHeight="1" x14ac:dyDescent="0.25">
      <c r="D28" s="25" t="s">
        <v>143</v>
      </c>
      <c r="E28" s="4"/>
      <c r="F28" s="4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27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69"/>
    </row>
    <row r="5" spans="2:10" ht="8.25" customHeight="1" x14ac:dyDescent="0.35">
      <c r="D5" s="469"/>
    </row>
    <row r="6" spans="2:10" ht="26.25" customHeight="1" x14ac:dyDescent="0.25"/>
    <row r="7" spans="2:10" ht="26.25" customHeight="1" x14ac:dyDescent="0.35">
      <c r="C7" s="469"/>
      <c r="D7" s="469"/>
      <c r="G7" s="469" t="s">
        <v>124</v>
      </c>
      <c r="H7" s="494">
        <v>44616.744249641204</v>
      </c>
      <c r="J7" s="470"/>
    </row>
    <row r="8" spans="2:10" ht="26.25" customHeight="1" x14ac:dyDescent="0.35">
      <c r="C8" s="469"/>
      <c r="D8" s="469"/>
    </row>
    <row r="9" spans="2:10" ht="21" customHeight="1" x14ac:dyDescent="0.35">
      <c r="B9" s="471" t="s">
        <v>125</v>
      </c>
      <c r="C9" s="472"/>
      <c r="D9" s="473" t="s">
        <v>144</v>
      </c>
      <c r="E9" s="471" t="s">
        <v>126</v>
      </c>
      <c r="F9" s="473" t="s">
        <v>163</v>
      </c>
      <c r="G9" s="471" t="s">
        <v>127</v>
      </c>
      <c r="H9" s="474"/>
      <c r="I9" s="471"/>
      <c r="J9" s="474"/>
    </row>
    <row r="10" spans="2:10" ht="21" customHeight="1" x14ac:dyDescent="0.25"/>
    <row r="11" spans="2:10" ht="21" customHeight="1" x14ac:dyDescent="0.25">
      <c r="B11" s="475" t="s">
        <v>128</v>
      </c>
      <c r="C11" s="475" t="s">
        <v>129</v>
      </c>
      <c r="D11" s="475" t="s">
        <v>130</v>
      </c>
      <c r="E11" s="475" t="s">
        <v>131</v>
      </c>
      <c r="F11" s="475" t="s">
        <v>132</v>
      </c>
      <c r="G11" s="475" t="s">
        <v>133</v>
      </c>
    </row>
    <row r="12" spans="2:10" ht="21" customHeight="1" x14ac:dyDescent="0.35">
      <c r="B12" s="476">
        <v>1</v>
      </c>
      <c r="C12" s="477">
        <v>2754</v>
      </c>
      <c r="D12" s="478" t="str">
        <f>IF(ISBLANK(C12),"",VLOOKUP(C12,Inscripcion!$A$1:$E$200,2,FALSE))</f>
        <v>John Steve Molina Pacheco</v>
      </c>
      <c r="E12" s="479" t="str">
        <f>IF(ISBLANK(C12),"",VLOOKUP(C12,Inscripcion!$A$1:$E$200,3,FALSE))</f>
        <v>Alajuela</v>
      </c>
      <c r="F12" s="479">
        <f>IF(ISBLANK(C12),"",VLOOKUP(C12,Inscripcion!$A$1:$E$200,4,FALSE))</f>
        <v>268</v>
      </c>
      <c r="G12" s="479">
        <f>IF(ISBLANK(C12),"",VLOOKUP(C12,Inscripcion!$A$1:$E$200,5,FALSE))</f>
        <v>1054</v>
      </c>
    </row>
    <row r="13" spans="2:10" ht="21" customHeight="1" x14ac:dyDescent="0.35">
      <c r="B13" s="476">
        <v>2</v>
      </c>
      <c r="C13" s="477">
        <v>3115</v>
      </c>
      <c r="D13" s="478" t="str">
        <f>IF(ISBLANK(C13),"",VLOOKUP(C13,Inscripcion!$A$1:$E$200,2,FALSE))</f>
        <v>Ximena Miller Mora</v>
      </c>
      <c r="E13" s="479" t="str">
        <f>IF(ISBLANK(C13),"",VLOOKUP(C13,Inscripcion!$A$1:$E$200,3,FALSE))</f>
        <v>Escazu</v>
      </c>
      <c r="F13" s="479">
        <f>IF(ISBLANK(C13),"",VLOOKUP(C13,Inscripcion!$A$1:$E$200,4,FALSE))</f>
        <v>278</v>
      </c>
      <c r="G13" s="479">
        <f>IF(ISBLANK(C13),"",VLOOKUP(C13,Inscripcion!$A$1:$E$200,5,FALSE))</f>
        <v>1050</v>
      </c>
    </row>
    <row r="14" spans="2:10" ht="21" customHeight="1" x14ac:dyDescent="0.35">
      <c r="B14" s="476">
        <v>3</v>
      </c>
      <c r="C14" s="477">
        <v>3851</v>
      </c>
      <c r="D14" s="478" t="str">
        <f>IF(ISBLANK(C14),"",VLOOKUP(C14,Inscripcion!$A$1:$E$200,2,FALSE))</f>
        <v>Jean Claude Marcel Goron</v>
      </c>
      <c r="E14" s="479" t="str">
        <f>IF(ISBLANK(C14),"",VLOOKUP(C14,Inscripcion!$A$1:$E$200,3,FALSE))</f>
        <v>Costa Rica Teble Tenis Academy</v>
      </c>
      <c r="F14" s="479">
        <f>IF(ISBLANK(C14),"",VLOOKUP(C14,Inscripcion!$A$1:$E$200,4,FALSE))</f>
        <v>504</v>
      </c>
      <c r="G14" s="479">
        <f>IF(ISBLANK(C14),"",VLOOKUP(C14,Inscripcion!$A$1:$E$200,5,FALSE))</f>
        <v>1050</v>
      </c>
    </row>
    <row r="15" spans="2:10" ht="21" customHeight="1" x14ac:dyDescent="0.25">
      <c r="F15" s="480" t="s">
        <v>134</v>
      </c>
      <c r="G15" s="480" t="s">
        <v>134</v>
      </c>
    </row>
    <row r="16" spans="2:10" ht="21" customHeight="1" x14ac:dyDescent="0.25"/>
    <row r="17" spans="2:10" ht="21" customHeight="1" x14ac:dyDescent="0.25">
      <c r="B17" s="481" t="s">
        <v>135</v>
      </c>
      <c r="C17" s="481"/>
      <c r="D17" s="481" t="s">
        <v>136</v>
      </c>
      <c r="E17" s="482" t="s">
        <v>137</v>
      </c>
      <c r="F17" s="481" t="s">
        <v>138</v>
      </c>
      <c r="G17" s="481" t="s">
        <v>139</v>
      </c>
      <c r="H17" s="483" t="s">
        <v>140</v>
      </c>
      <c r="I17" s="484"/>
    </row>
    <row r="18" spans="2:10" ht="21" customHeight="1" x14ac:dyDescent="0.25">
      <c r="B18" s="485">
        <v>1</v>
      </c>
      <c r="C18" s="486">
        <v>1</v>
      </c>
      <c r="D18" s="487" t="str">
        <f>D12</f>
        <v>John Steve Molina Pacheco</v>
      </c>
      <c r="E18" s="488"/>
      <c r="F18" s="488"/>
      <c r="G18" s="488"/>
      <c r="H18" s="489"/>
      <c r="I18" s="484"/>
    </row>
    <row r="19" spans="2:10" ht="21" customHeight="1" x14ac:dyDescent="0.25">
      <c r="B19" s="490"/>
      <c r="C19" s="486">
        <v>3</v>
      </c>
      <c r="D19" s="487" t="str">
        <f>D14</f>
        <v>Jean Claude Marcel Goron</v>
      </c>
      <c r="E19" s="488"/>
      <c r="F19" s="488"/>
      <c r="G19" s="488"/>
      <c r="H19" s="491"/>
      <c r="I19" s="484"/>
    </row>
    <row r="20" spans="2:10" ht="21" customHeight="1" x14ac:dyDescent="0.25">
      <c r="B20" s="485">
        <v>2</v>
      </c>
      <c r="C20" s="488">
        <v>1</v>
      </c>
      <c r="D20" s="487" t="str">
        <f>D12</f>
        <v>John Steve Molina Pacheco</v>
      </c>
      <c r="E20" s="488"/>
      <c r="F20" s="488"/>
      <c r="G20" s="488"/>
      <c r="H20" s="489"/>
      <c r="I20" s="484"/>
    </row>
    <row r="21" spans="2:10" ht="21" customHeight="1" x14ac:dyDescent="0.25">
      <c r="B21" s="490"/>
      <c r="C21" s="488">
        <v>2</v>
      </c>
      <c r="D21" s="487" t="str">
        <f>D13</f>
        <v>Ximena Miller Mora</v>
      </c>
      <c r="E21" s="488"/>
      <c r="F21" s="488"/>
      <c r="G21" s="488"/>
      <c r="H21" s="491"/>
      <c r="I21" s="484"/>
    </row>
    <row r="22" spans="2:10" ht="21" customHeight="1" x14ac:dyDescent="0.25">
      <c r="B22" s="485">
        <v>3</v>
      </c>
      <c r="C22" s="488">
        <v>2</v>
      </c>
      <c r="D22" s="487" t="str">
        <f>D13</f>
        <v>Ximena Miller Mora</v>
      </c>
      <c r="E22" s="488"/>
      <c r="F22" s="488"/>
      <c r="G22" s="488"/>
      <c r="H22" s="492"/>
      <c r="I22" s="484"/>
    </row>
    <row r="23" spans="2:10" ht="21" customHeight="1" x14ac:dyDescent="0.25">
      <c r="B23" s="490"/>
      <c r="C23" s="488">
        <v>3</v>
      </c>
      <c r="D23" s="487" t="str">
        <f>D14</f>
        <v>Jean Claude Marcel Goron</v>
      </c>
      <c r="E23" s="488"/>
      <c r="F23" s="488"/>
      <c r="G23" s="488"/>
      <c r="H23" s="491"/>
      <c r="I23" s="484"/>
    </row>
    <row r="24" spans="2:10" ht="21" customHeight="1" x14ac:dyDescent="0.25">
      <c r="B24" s="472"/>
      <c r="C24" s="472"/>
      <c r="D24" s="472"/>
      <c r="E24" s="472"/>
      <c r="F24" s="472"/>
      <c r="G24" s="472"/>
      <c r="H24" s="472"/>
      <c r="I24" s="472"/>
      <c r="J24" s="472"/>
    </row>
    <row r="25" spans="2:10" ht="21" customHeight="1" x14ac:dyDescent="0.25">
      <c r="B25" s="472"/>
      <c r="C25" s="472"/>
      <c r="D25" s="472"/>
      <c r="E25" s="472"/>
      <c r="F25" s="472"/>
      <c r="G25" s="472"/>
      <c r="H25" s="472"/>
      <c r="I25" s="472"/>
      <c r="J25" s="472"/>
    </row>
    <row r="26" spans="2:10" ht="21" customHeight="1" x14ac:dyDescent="0.25">
      <c r="B26" s="472"/>
      <c r="C26" s="472"/>
      <c r="D26" s="488" t="s">
        <v>141</v>
      </c>
      <c r="E26" s="472"/>
      <c r="F26" s="472"/>
      <c r="G26" s="472"/>
      <c r="H26" s="472"/>
      <c r="I26" s="472"/>
      <c r="J26" s="472"/>
    </row>
    <row r="27" spans="2:10" ht="21" customHeight="1" x14ac:dyDescent="0.25">
      <c r="D27" s="493" t="s">
        <v>142</v>
      </c>
      <c r="E27" s="472"/>
      <c r="F27" s="472"/>
    </row>
    <row r="28" spans="2:10" ht="21" customHeight="1" x14ac:dyDescent="0.25">
      <c r="D28" s="493" t="s">
        <v>143</v>
      </c>
      <c r="E28" s="472"/>
      <c r="F28" s="472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4.710937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95"/>
    </row>
    <row r="5" spans="2:10" ht="8.25" customHeight="1" x14ac:dyDescent="0.35">
      <c r="D5" s="495"/>
    </row>
    <row r="6" spans="2:10" ht="26.25" customHeight="1" x14ac:dyDescent="0.25"/>
    <row r="7" spans="2:10" ht="26.25" customHeight="1" x14ac:dyDescent="0.35">
      <c r="C7" s="495"/>
      <c r="D7" s="495"/>
      <c r="G7" s="495" t="s">
        <v>124</v>
      </c>
      <c r="H7" s="520">
        <v>44616.744250543983</v>
      </c>
      <c r="J7" s="496"/>
    </row>
    <row r="8" spans="2:10" ht="26.25" customHeight="1" x14ac:dyDescent="0.35">
      <c r="C8" s="495"/>
      <c r="D8" s="495"/>
    </row>
    <row r="9" spans="2:10" ht="21" customHeight="1" x14ac:dyDescent="0.35">
      <c r="B9" s="497" t="s">
        <v>125</v>
      </c>
      <c r="C9" s="498"/>
      <c r="D9" s="499" t="s">
        <v>144</v>
      </c>
      <c r="E9" s="497" t="s">
        <v>126</v>
      </c>
      <c r="F9" s="499" t="s">
        <v>164</v>
      </c>
      <c r="G9" s="497" t="s">
        <v>127</v>
      </c>
      <c r="H9" s="500"/>
      <c r="I9" s="497"/>
      <c r="J9" s="500"/>
    </row>
    <row r="10" spans="2:10" ht="21" customHeight="1" x14ac:dyDescent="0.25"/>
    <row r="11" spans="2:10" ht="21" customHeight="1" x14ac:dyDescent="0.25">
      <c r="B11" s="501" t="s">
        <v>128</v>
      </c>
      <c r="C11" s="501" t="s">
        <v>129</v>
      </c>
      <c r="D11" s="501" t="s">
        <v>130</v>
      </c>
      <c r="E11" s="501" t="s">
        <v>131</v>
      </c>
      <c r="F11" s="501" t="s">
        <v>132</v>
      </c>
      <c r="G11" s="501" t="s">
        <v>133</v>
      </c>
    </row>
    <row r="12" spans="2:10" ht="21" customHeight="1" x14ac:dyDescent="0.35">
      <c r="B12" s="502">
        <v>1</v>
      </c>
      <c r="C12" s="503">
        <v>58</v>
      </c>
      <c r="D12" s="504" t="str">
        <f>IF(ISBLANK(C12),"",VLOOKUP(C12,Inscripcion!$A$1:$E$200,2,FALSE))</f>
        <v>David Aguilar</v>
      </c>
      <c r="E12" s="505" t="str">
        <f>IF(ISBLANK(C12),"",VLOOKUP(C12,Inscripcion!$A$1:$E$200,3,FALSE))</f>
        <v>Cartago</v>
      </c>
      <c r="F12" s="505">
        <f>IF(ISBLANK(C12),"",VLOOKUP(C12,Inscripcion!$A$1:$E$200,4,FALSE))</f>
        <v>478</v>
      </c>
      <c r="G12" s="505">
        <f>IF(ISBLANK(C12),"",VLOOKUP(C12,Inscripcion!$A$1:$E$200,5,FALSE))</f>
        <v>1050</v>
      </c>
    </row>
    <row r="13" spans="2:10" ht="21" customHeight="1" x14ac:dyDescent="0.35">
      <c r="B13" s="502">
        <v>2</v>
      </c>
      <c r="C13" s="503">
        <v>3078</v>
      </c>
      <c r="D13" s="504" t="str">
        <f>IF(ISBLANK(C13),"",VLOOKUP(C13,Inscripcion!$A$1:$E$200,2,FALSE))</f>
        <v>Lip Wing Foung Ng</v>
      </c>
      <c r="E13" s="505" t="str">
        <f>IF(ISBLANK(C13),"",VLOOKUP(C13,Inscripcion!$A$1:$E$200,3,FALSE))</f>
        <v>Asociacion China</v>
      </c>
      <c r="F13" s="505">
        <f>IF(ISBLANK(C13),"",VLOOKUP(C13,Inscripcion!$A$1:$E$200,4,FALSE))</f>
        <v>482</v>
      </c>
      <c r="G13" s="505">
        <f>IF(ISBLANK(C13),"",VLOOKUP(C13,Inscripcion!$A$1:$E$200,5,FALSE))</f>
        <v>1050</v>
      </c>
    </row>
    <row r="14" spans="2:10" ht="21" customHeight="1" x14ac:dyDescent="0.35">
      <c r="B14" s="502">
        <v>3</v>
      </c>
      <c r="C14" s="503">
        <v>3853</v>
      </c>
      <c r="D14" s="504" t="str">
        <f>IF(ISBLANK(C14),"",VLOOKUP(C14,Inscripcion!$A$1:$E$200,2,FALSE))</f>
        <v>Joseph Vargas Kelsh</v>
      </c>
      <c r="E14" s="505" t="str">
        <f>IF(ISBLANK(C14),"",VLOOKUP(C14,Inscripcion!$A$1:$E$200,3,FALSE))</f>
        <v>San Carlos</v>
      </c>
      <c r="F14" s="505">
        <f>IF(ISBLANK(C14),"",VLOOKUP(C14,Inscripcion!$A$1:$E$200,4,FALSE))</f>
        <v>408</v>
      </c>
      <c r="G14" s="505">
        <f>IF(ISBLANK(C14),"",VLOOKUP(C14,Inscripcion!$A$1:$E$200,5,FALSE))</f>
        <v>1050</v>
      </c>
    </row>
    <row r="15" spans="2:10" ht="21" customHeight="1" x14ac:dyDescent="0.25">
      <c r="F15" s="506" t="s">
        <v>134</v>
      </c>
      <c r="G15" s="506" t="s">
        <v>134</v>
      </c>
    </row>
    <row r="16" spans="2:10" ht="21" customHeight="1" x14ac:dyDescent="0.25"/>
    <row r="17" spans="2:10" ht="21" customHeight="1" x14ac:dyDescent="0.25">
      <c r="B17" s="507" t="s">
        <v>135</v>
      </c>
      <c r="C17" s="507"/>
      <c r="D17" s="507" t="s">
        <v>136</v>
      </c>
      <c r="E17" s="508" t="s">
        <v>137</v>
      </c>
      <c r="F17" s="507" t="s">
        <v>138</v>
      </c>
      <c r="G17" s="507" t="s">
        <v>139</v>
      </c>
      <c r="H17" s="509" t="s">
        <v>140</v>
      </c>
      <c r="I17" s="510"/>
    </row>
    <row r="18" spans="2:10" ht="21" customHeight="1" x14ac:dyDescent="0.25">
      <c r="B18" s="511">
        <v>1</v>
      </c>
      <c r="C18" s="512">
        <v>1</v>
      </c>
      <c r="D18" s="513" t="str">
        <f>D12</f>
        <v>David Aguilar</v>
      </c>
      <c r="E18" s="514"/>
      <c r="F18" s="514"/>
      <c r="G18" s="514"/>
      <c r="H18" s="515"/>
      <c r="I18" s="510"/>
    </row>
    <row r="19" spans="2:10" ht="21" customHeight="1" x14ac:dyDescent="0.25">
      <c r="B19" s="516"/>
      <c r="C19" s="512">
        <v>3</v>
      </c>
      <c r="D19" s="513" t="str">
        <f>D14</f>
        <v>Joseph Vargas Kelsh</v>
      </c>
      <c r="E19" s="514"/>
      <c r="F19" s="514"/>
      <c r="G19" s="514"/>
      <c r="H19" s="517"/>
      <c r="I19" s="510"/>
    </row>
    <row r="20" spans="2:10" ht="21" customHeight="1" x14ac:dyDescent="0.25">
      <c r="B20" s="511">
        <v>2</v>
      </c>
      <c r="C20" s="514">
        <v>1</v>
      </c>
      <c r="D20" s="513" t="str">
        <f>D12</f>
        <v>David Aguilar</v>
      </c>
      <c r="E20" s="514"/>
      <c r="F20" s="514"/>
      <c r="G20" s="514"/>
      <c r="H20" s="515"/>
      <c r="I20" s="510"/>
    </row>
    <row r="21" spans="2:10" ht="21" customHeight="1" x14ac:dyDescent="0.25">
      <c r="B21" s="516"/>
      <c r="C21" s="514">
        <v>2</v>
      </c>
      <c r="D21" s="513" t="str">
        <f>D13</f>
        <v>Lip Wing Foung Ng</v>
      </c>
      <c r="E21" s="514"/>
      <c r="F21" s="514"/>
      <c r="G21" s="514"/>
      <c r="H21" s="517"/>
      <c r="I21" s="510"/>
    </row>
    <row r="22" spans="2:10" ht="21" customHeight="1" x14ac:dyDescent="0.25">
      <c r="B22" s="511">
        <v>3</v>
      </c>
      <c r="C22" s="514">
        <v>2</v>
      </c>
      <c r="D22" s="513" t="str">
        <f>D13</f>
        <v>Lip Wing Foung Ng</v>
      </c>
      <c r="E22" s="514"/>
      <c r="F22" s="514"/>
      <c r="G22" s="514"/>
      <c r="H22" s="518"/>
      <c r="I22" s="510"/>
    </row>
    <row r="23" spans="2:10" ht="21" customHeight="1" x14ac:dyDescent="0.25">
      <c r="B23" s="516"/>
      <c r="C23" s="514">
        <v>3</v>
      </c>
      <c r="D23" s="513" t="str">
        <f>D14</f>
        <v>Joseph Vargas Kelsh</v>
      </c>
      <c r="E23" s="514"/>
      <c r="F23" s="514"/>
      <c r="G23" s="514"/>
      <c r="H23" s="517"/>
      <c r="I23" s="510"/>
    </row>
    <row r="24" spans="2:10" ht="21" customHeight="1" x14ac:dyDescent="0.25">
      <c r="B24" s="498"/>
      <c r="C24" s="498"/>
      <c r="D24" s="498"/>
      <c r="E24" s="498"/>
      <c r="F24" s="498"/>
      <c r="G24" s="498"/>
      <c r="H24" s="498"/>
      <c r="I24" s="498"/>
      <c r="J24" s="498"/>
    </row>
    <row r="25" spans="2:10" ht="21" customHeight="1" x14ac:dyDescent="0.25">
      <c r="B25" s="498"/>
      <c r="C25" s="498"/>
      <c r="D25" s="498"/>
      <c r="E25" s="498"/>
      <c r="F25" s="498"/>
      <c r="G25" s="498"/>
      <c r="H25" s="498"/>
      <c r="I25" s="498"/>
      <c r="J25" s="498"/>
    </row>
    <row r="26" spans="2:10" ht="21" customHeight="1" x14ac:dyDescent="0.25">
      <c r="B26" s="498"/>
      <c r="C26" s="498"/>
      <c r="D26" s="514" t="s">
        <v>141</v>
      </c>
      <c r="E26" s="498"/>
      <c r="F26" s="498"/>
      <c r="G26" s="498"/>
      <c r="H26" s="498"/>
      <c r="I26" s="498"/>
      <c r="J26" s="498"/>
    </row>
    <row r="27" spans="2:10" ht="21" customHeight="1" x14ac:dyDescent="0.25">
      <c r="D27" s="519" t="s">
        <v>142</v>
      </c>
      <c r="E27" s="498"/>
      <c r="F27" s="498"/>
    </row>
    <row r="28" spans="2:10" ht="21" customHeight="1" x14ac:dyDescent="0.25">
      <c r="D28" s="519" t="s">
        <v>143</v>
      </c>
      <c r="E28" s="498"/>
      <c r="F28" s="49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21"/>
    </row>
    <row r="5" spans="2:10" ht="8.25" customHeight="1" x14ac:dyDescent="0.35">
      <c r="D5" s="521"/>
    </row>
    <row r="6" spans="2:10" ht="26.25" customHeight="1" x14ac:dyDescent="0.25"/>
    <row r="7" spans="2:10" ht="26.25" customHeight="1" x14ac:dyDescent="0.35">
      <c r="C7" s="521"/>
      <c r="D7" s="521"/>
      <c r="G7" s="521" t="s">
        <v>124</v>
      </c>
      <c r="H7" s="546">
        <v>44616.744251446762</v>
      </c>
      <c r="J7" s="522"/>
    </row>
    <row r="8" spans="2:10" ht="26.25" customHeight="1" x14ac:dyDescent="0.35">
      <c r="C8" s="521"/>
      <c r="D8" s="521"/>
    </row>
    <row r="9" spans="2:10" ht="21" customHeight="1" x14ac:dyDescent="0.35">
      <c r="B9" s="523" t="s">
        <v>125</v>
      </c>
      <c r="C9" s="524"/>
      <c r="D9" s="525" t="s">
        <v>144</v>
      </c>
      <c r="E9" s="523" t="s">
        <v>126</v>
      </c>
      <c r="F9" s="525" t="s">
        <v>165</v>
      </c>
      <c r="G9" s="523" t="s">
        <v>127</v>
      </c>
      <c r="H9" s="526"/>
      <c r="I9" s="523"/>
      <c r="J9" s="526"/>
    </row>
    <row r="10" spans="2:10" ht="21" customHeight="1" x14ac:dyDescent="0.25"/>
    <row r="11" spans="2:10" ht="21" customHeight="1" x14ac:dyDescent="0.25">
      <c r="B11" s="527" t="s">
        <v>128</v>
      </c>
      <c r="C11" s="527" t="s">
        <v>129</v>
      </c>
      <c r="D11" s="527" t="s">
        <v>130</v>
      </c>
      <c r="E11" s="527" t="s">
        <v>131</v>
      </c>
      <c r="F11" s="527" t="s">
        <v>132</v>
      </c>
      <c r="G11" s="527" t="s">
        <v>133</v>
      </c>
    </row>
    <row r="12" spans="2:10" ht="21" customHeight="1" x14ac:dyDescent="0.35">
      <c r="B12" s="528">
        <v>1</v>
      </c>
      <c r="C12" s="529">
        <v>209</v>
      </c>
      <c r="D12" s="530" t="str">
        <f>IF(ISBLANK(C12),"",VLOOKUP(C12,Inscripcion!$A$1:$E$200,2,FALSE))</f>
        <v>Jesse Chuang</v>
      </c>
      <c r="E12" s="531" t="str">
        <f>IF(ISBLANK(C12),"",VLOOKUP(C12,Inscripcion!$A$1:$E$200,3,FALSE))</f>
        <v>San Ramon</v>
      </c>
      <c r="F12" s="531">
        <f>IF(ISBLANK(C12),"",VLOOKUP(C12,Inscripcion!$A$1:$E$200,4,FALSE))</f>
        <v>378</v>
      </c>
      <c r="G12" s="531">
        <f>IF(ISBLANK(C12),"",VLOOKUP(C12,Inscripcion!$A$1:$E$200,5,FALSE))</f>
        <v>1050</v>
      </c>
    </row>
    <row r="13" spans="2:10" ht="21" customHeight="1" x14ac:dyDescent="0.35">
      <c r="B13" s="528">
        <v>2</v>
      </c>
      <c r="C13" s="529">
        <v>3012</v>
      </c>
      <c r="D13" s="530" t="str">
        <f>IF(ISBLANK(C13),"",VLOOKUP(C13,Inscripcion!$A$1:$E$200,2,FALSE))</f>
        <v>Bernardo Chang Gonzalez</v>
      </c>
      <c r="E13" s="531" t="str">
        <f>IF(ISBLANK(C13),"",VLOOKUP(C13,Inscripcion!$A$1:$E$200,3,FALSE))</f>
        <v>Mora</v>
      </c>
      <c r="F13" s="531">
        <f>IF(ISBLANK(C13),"",VLOOKUP(C13,Inscripcion!$A$1:$E$200,4,FALSE))</f>
        <v>276</v>
      </c>
      <c r="G13" s="531">
        <f>IF(ISBLANK(C13),"",VLOOKUP(C13,Inscripcion!$A$1:$E$200,5,FALSE))</f>
        <v>1050</v>
      </c>
    </row>
    <row r="14" spans="2:10" ht="21" customHeight="1" x14ac:dyDescent="0.35">
      <c r="B14" s="528">
        <v>3</v>
      </c>
      <c r="C14" s="529">
        <v>3873</v>
      </c>
      <c r="D14" s="530" t="str">
        <f>IF(ISBLANK(C14),"",VLOOKUP(C14,Inscripcion!$A$1:$E$200,2,FALSE))</f>
        <v>Carlos David Badilla Villegas</v>
      </c>
      <c r="E14" s="531" t="str">
        <f>IF(ISBLANK(C14),"",VLOOKUP(C14,Inscripcion!$A$1:$E$200,3,FALSE))</f>
        <v>Perez Zeledon</v>
      </c>
      <c r="F14" s="531">
        <f>IF(ISBLANK(C14),"",VLOOKUP(C14,Inscripcion!$A$1:$E$200,4,FALSE))</f>
        <v>450</v>
      </c>
      <c r="G14" s="531">
        <f>IF(ISBLANK(C14),"",VLOOKUP(C14,Inscripcion!$A$1:$E$200,5,FALSE))</f>
        <v>1050</v>
      </c>
    </row>
    <row r="15" spans="2:10" ht="21" customHeight="1" x14ac:dyDescent="0.25">
      <c r="F15" s="532" t="s">
        <v>134</v>
      </c>
      <c r="G15" s="532" t="s">
        <v>134</v>
      </c>
    </row>
    <row r="16" spans="2:10" ht="21" customHeight="1" x14ac:dyDescent="0.25"/>
    <row r="17" spans="2:10" ht="21" customHeight="1" x14ac:dyDescent="0.25">
      <c r="B17" s="533" t="s">
        <v>135</v>
      </c>
      <c r="C17" s="533"/>
      <c r="D17" s="533" t="s">
        <v>136</v>
      </c>
      <c r="E17" s="534" t="s">
        <v>137</v>
      </c>
      <c r="F17" s="533" t="s">
        <v>138</v>
      </c>
      <c r="G17" s="533" t="s">
        <v>139</v>
      </c>
      <c r="H17" s="535" t="s">
        <v>140</v>
      </c>
      <c r="I17" s="536"/>
    </row>
    <row r="18" spans="2:10" ht="21" customHeight="1" x14ac:dyDescent="0.25">
      <c r="B18" s="537">
        <v>1</v>
      </c>
      <c r="C18" s="538">
        <v>1</v>
      </c>
      <c r="D18" s="539" t="str">
        <f>D12</f>
        <v>Jesse Chuang</v>
      </c>
      <c r="E18" s="540"/>
      <c r="F18" s="540"/>
      <c r="G18" s="540"/>
      <c r="H18" s="541"/>
      <c r="I18" s="536"/>
    </row>
    <row r="19" spans="2:10" ht="21" customHeight="1" x14ac:dyDescent="0.25">
      <c r="B19" s="542"/>
      <c r="C19" s="538">
        <v>3</v>
      </c>
      <c r="D19" s="539" t="str">
        <f>D14</f>
        <v>Carlos David Badilla Villegas</v>
      </c>
      <c r="E19" s="540"/>
      <c r="F19" s="540"/>
      <c r="G19" s="540"/>
      <c r="H19" s="543"/>
      <c r="I19" s="536"/>
    </row>
    <row r="20" spans="2:10" ht="21" customHeight="1" x14ac:dyDescent="0.25">
      <c r="B20" s="537">
        <v>2</v>
      </c>
      <c r="C20" s="540">
        <v>1</v>
      </c>
      <c r="D20" s="539" t="str">
        <f>D12</f>
        <v>Jesse Chuang</v>
      </c>
      <c r="E20" s="540"/>
      <c r="F20" s="540"/>
      <c r="G20" s="540"/>
      <c r="H20" s="541"/>
      <c r="I20" s="536"/>
    </row>
    <row r="21" spans="2:10" ht="21" customHeight="1" x14ac:dyDescent="0.25">
      <c r="B21" s="542"/>
      <c r="C21" s="540">
        <v>2</v>
      </c>
      <c r="D21" s="539" t="str">
        <f>D13</f>
        <v>Bernardo Chang Gonzalez</v>
      </c>
      <c r="E21" s="540"/>
      <c r="F21" s="540"/>
      <c r="G21" s="540"/>
      <c r="H21" s="543"/>
      <c r="I21" s="536"/>
    </row>
    <row r="22" spans="2:10" ht="21" customHeight="1" x14ac:dyDescent="0.25">
      <c r="B22" s="537">
        <v>3</v>
      </c>
      <c r="C22" s="540">
        <v>2</v>
      </c>
      <c r="D22" s="539" t="str">
        <f>D13</f>
        <v>Bernardo Chang Gonzalez</v>
      </c>
      <c r="E22" s="540"/>
      <c r="F22" s="540"/>
      <c r="G22" s="540"/>
      <c r="H22" s="544"/>
      <c r="I22" s="536"/>
    </row>
    <row r="23" spans="2:10" ht="21" customHeight="1" x14ac:dyDescent="0.25">
      <c r="B23" s="542"/>
      <c r="C23" s="540">
        <v>3</v>
      </c>
      <c r="D23" s="539" t="str">
        <f>D14</f>
        <v>Carlos David Badilla Villegas</v>
      </c>
      <c r="E23" s="540"/>
      <c r="F23" s="540"/>
      <c r="G23" s="540"/>
      <c r="H23" s="543"/>
      <c r="I23" s="536"/>
    </row>
    <row r="24" spans="2:10" ht="21" customHeight="1" x14ac:dyDescent="0.25">
      <c r="B24" s="524"/>
      <c r="C24" s="524"/>
      <c r="D24" s="524"/>
      <c r="E24" s="524"/>
      <c r="F24" s="524"/>
      <c r="G24" s="524"/>
      <c r="H24" s="524"/>
      <c r="I24" s="524"/>
      <c r="J24" s="524"/>
    </row>
    <row r="25" spans="2:10" ht="21" customHeight="1" x14ac:dyDescent="0.25">
      <c r="B25" s="524"/>
      <c r="C25" s="524"/>
      <c r="D25" s="524"/>
      <c r="E25" s="524"/>
      <c r="F25" s="524"/>
      <c r="G25" s="524"/>
      <c r="H25" s="524"/>
      <c r="I25" s="524"/>
      <c r="J25" s="524"/>
    </row>
    <row r="26" spans="2:10" ht="21" customHeight="1" x14ac:dyDescent="0.25">
      <c r="B26" s="524"/>
      <c r="C26" s="524"/>
      <c r="D26" s="540" t="s">
        <v>141</v>
      </c>
      <c r="E26" s="524"/>
      <c r="F26" s="524"/>
      <c r="G26" s="524"/>
      <c r="H26" s="524"/>
      <c r="I26" s="524"/>
      <c r="J26" s="524"/>
    </row>
    <row r="27" spans="2:10" ht="21" customHeight="1" x14ac:dyDescent="0.25">
      <c r="D27" s="545" t="s">
        <v>142</v>
      </c>
      <c r="E27" s="524"/>
      <c r="F27" s="524"/>
    </row>
    <row r="28" spans="2:10" ht="21" customHeight="1" x14ac:dyDescent="0.25">
      <c r="D28" s="545" t="s">
        <v>143</v>
      </c>
      <c r="E28" s="524"/>
      <c r="F28" s="524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47"/>
    </row>
    <row r="5" spans="2:10" ht="8.25" customHeight="1" x14ac:dyDescent="0.35">
      <c r="D5" s="547"/>
    </row>
    <row r="6" spans="2:10" ht="26.25" customHeight="1" x14ac:dyDescent="0.25"/>
    <row r="7" spans="2:10" ht="26.25" customHeight="1" x14ac:dyDescent="0.35">
      <c r="C7" s="547"/>
      <c r="D7" s="547"/>
      <c r="G7" s="547" t="s">
        <v>124</v>
      </c>
      <c r="H7" s="572">
        <v>44616.744252349534</v>
      </c>
      <c r="J7" s="548"/>
    </row>
    <row r="8" spans="2:10" ht="26.25" customHeight="1" x14ac:dyDescent="0.35">
      <c r="C8" s="547"/>
      <c r="D8" s="547"/>
    </row>
    <row r="9" spans="2:10" ht="21" customHeight="1" x14ac:dyDescent="0.35">
      <c r="B9" s="549" t="s">
        <v>125</v>
      </c>
      <c r="C9" s="550"/>
      <c r="D9" s="551" t="s">
        <v>144</v>
      </c>
      <c r="E9" s="549" t="s">
        <v>126</v>
      </c>
      <c r="F9" s="551" t="s">
        <v>166</v>
      </c>
      <c r="G9" s="549" t="s">
        <v>127</v>
      </c>
      <c r="H9" s="552"/>
      <c r="I9" s="549"/>
      <c r="J9" s="552"/>
    </row>
    <row r="10" spans="2:10" ht="21" customHeight="1" x14ac:dyDescent="0.25"/>
    <row r="11" spans="2:10" ht="21" customHeight="1" x14ac:dyDescent="0.25">
      <c r="B11" s="553" t="s">
        <v>128</v>
      </c>
      <c r="C11" s="553" t="s">
        <v>129</v>
      </c>
      <c r="D11" s="553" t="s">
        <v>130</v>
      </c>
      <c r="E11" s="553" t="s">
        <v>131</v>
      </c>
      <c r="F11" s="553" t="s">
        <v>132</v>
      </c>
      <c r="G11" s="553" t="s">
        <v>133</v>
      </c>
    </row>
    <row r="12" spans="2:10" ht="21" customHeight="1" x14ac:dyDescent="0.35">
      <c r="B12" s="554">
        <v>1</v>
      </c>
      <c r="C12" s="555">
        <v>273</v>
      </c>
      <c r="D12" s="556" t="str">
        <f>IF(ISBLANK(C12),"",VLOOKUP(C12,Inscripcion!$A$1:$E$200,2,FALSE))</f>
        <v>Karolina Chinchilla</v>
      </c>
      <c r="E12" s="557" t="str">
        <f>IF(ISBLANK(C12),"",VLOOKUP(C12,Inscripcion!$A$1:$E$200,3,FALSE))</f>
        <v>COLYPRO</v>
      </c>
      <c r="F12" s="557">
        <f>IF(ISBLANK(C12),"",VLOOKUP(C12,Inscripcion!$A$1:$E$200,4,FALSE))</f>
        <v>524</v>
      </c>
      <c r="G12" s="557">
        <f>IF(ISBLANK(C12),"",VLOOKUP(C12,Inscripcion!$A$1:$E$200,5,FALSE))</f>
        <v>1050</v>
      </c>
    </row>
    <row r="13" spans="2:10" ht="21" customHeight="1" x14ac:dyDescent="0.35">
      <c r="B13" s="554">
        <v>2</v>
      </c>
      <c r="C13" s="555">
        <v>3001</v>
      </c>
      <c r="D13" s="556" t="str">
        <f>IF(ISBLANK(C13),"",VLOOKUP(C13,Inscripcion!$A$1:$E$200,2,FALSE))</f>
        <v>Paul Kleiman Neuman</v>
      </c>
      <c r="E13" s="557" t="str">
        <f>IF(ISBLANK(C13),"",VLOOKUP(C13,Inscripcion!$A$1:$E$200,3,FALSE))</f>
        <v>San Jose</v>
      </c>
      <c r="F13" s="557">
        <f>IF(ISBLANK(C13),"",VLOOKUP(C13,Inscripcion!$A$1:$E$200,4,FALSE))</f>
        <v>528</v>
      </c>
      <c r="G13" s="557">
        <f>IF(ISBLANK(C13),"",VLOOKUP(C13,Inscripcion!$A$1:$E$200,5,FALSE))</f>
        <v>1050</v>
      </c>
    </row>
    <row r="14" spans="2:10" ht="21" customHeight="1" x14ac:dyDescent="0.35">
      <c r="B14" s="554">
        <v>3</v>
      </c>
      <c r="C14" s="555">
        <v>3877</v>
      </c>
      <c r="D14" s="556" t="str">
        <f>IF(ISBLANK(C14),"",VLOOKUP(C14,Inscripcion!$A$1:$E$200,2,FALSE))</f>
        <v>Cristopher Cascante Marin</v>
      </c>
      <c r="E14" s="557" t="str">
        <f>IF(ISBLANK(C14),"",VLOOKUP(C14,Inscripcion!$A$1:$E$200,3,FALSE))</f>
        <v>Escazu</v>
      </c>
      <c r="F14" s="557">
        <f>IF(ISBLANK(C14),"",VLOOKUP(C14,Inscripcion!$A$1:$E$200,4,FALSE))</f>
        <v>399</v>
      </c>
      <c r="G14" s="557">
        <f>IF(ISBLANK(C14),"",VLOOKUP(C14,Inscripcion!$A$1:$E$200,5,FALSE))</f>
        <v>1050</v>
      </c>
    </row>
    <row r="15" spans="2:10" ht="21" customHeight="1" x14ac:dyDescent="0.25">
      <c r="F15" s="558" t="s">
        <v>134</v>
      </c>
      <c r="G15" s="558" t="s">
        <v>134</v>
      </c>
    </row>
    <row r="16" spans="2:10" ht="21" customHeight="1" x14ac:dyDescent="0.25"/>
    <row r="17" spans="2:10" ht="21" customHeight="1" x14ac:dyDescent="0.25">
      <c r="B17" s="559" t="s">
        <v>135</v>
      </c>
      <c r="C17" s="559"/>
      <c r="D17" s="559" t="s">
        <v>136</v>
      </c>
      <c r="E17" s="560" t="s">
        <v>137</v>
      </c>
      <c r="F17" s="559" t="s">
        <v>138</v>
      </c>
      <c r="G17" s="559" t="s">
        <v>139</v>
      </c>
      <c r="H17" s="561" t="s">
        <v>140</v>
      </c>
      <c r="I17" s="562"/>
    </row>
    <row r="18" spans="2:10" ht="21" customHeight="1" x14ac:dyDescent="0.25">
      <c r="B18" s="563">
        <v>1</v>
      </c>
      <c r="C18" s="564">
        <v>1</v>
      </c>
      <c r="D18" s="565" t="str">
        <f>D12</f>
        <v>Karolina Chinchilla</v>
      </c>
      <c r="E18" s="566"/>
      <c r="F18" s="566"/>
      <c r="G18" s="566"/>
      <c r="H18" s="567"/>
      <c r="I18" s="562"/>
    </row>
    <row r="19" spans="2:10" ht="21" customHeight="1" x14ac:dyDescent="0.25">
      <c r="B19" s="568"/>
      <c r="C19" s="564">
        <v>3</v>
      </c>
      <c r="D19" s="565" t="str">
        <f>D14</f>
        <v>Cristopher Cascante Marin</v>
      </c>
      <c r="E19" s="566"/>
      <c r="F19" s="566"/>
      <c r="G19" s="566"/>
      <c r="H19" s="569"/>
      <c r="I19" s="562"/>
    </row>
    <row r="20" spans="2:10" ht="21" customHeight="1" x14ac:dyDescent="0.25">
      <c r="B20" s="563">
        <v>2</v>
      </c>
      <c r="C20" s="566">
        <v>1</v>
      </c>
      <c r="D20" s="565" t="str">
        <f>D12</f>
        <v>Karolina Chinchilla</v>
      </c>
      <c r="E20" s="566"/>
      <c r="F20" s="566"/>
      <c r="G20" s="566"/>
      <c r="H20" s="567"/>
      <c r="I20" s="562"/>
    </row>
    <row r="21" spans="2:10" ht="21" customHeight="1" x14ac:dyDescent="0.25">
      <c r="B21" s="568"/>
      <c r="C21" s="566">
        <v>2</v>
      </c>
      <c r="D21" s="565" t="str">
        <f>D13</f>
        <v>Paul Kleiman Neuman</v>
      </c>
      <c r="E21" s="566"/>
      <c r="F21" s="566"/>
      <c r="G21" s="566"/>
      <c r="H21" s="569"/>
      <c r="I21" s="562"/>
    </row>
    <row r="22" spans="2:10" ht="21" customHeight="1" x14ac:dyDescent="0.25">
      <c r="B22" s="563">
        <v>3</v>
      </c>
      <c r="C22" s="566">
        <v>2</v>
      </c>
      <c r="D22" s="565" t="str">
        <f>D13</f>
        <v>Paul Kleiman Neuman</v>
      </c>
      <c r="E22" s="566"/>
      <c r="F22" s="566"/>
      <c r="G22" s="566"/>
      <c r="H22" s="570"/>
      <c r="I22" s="562"/>
    </row>
    <row r="23" spans="2:10" ht="21" customHeight="1" x14ac:dyDescent="0.25">
      <c r="B23" s="568"/>
      <c r="C23" s="566">
        <v>3</v>
      </c>
      <c r="D23" s="565" t="str">
        <f>D14</f>
        <v>Cristopher Cascante Marin</v>
      </c>
      <c r="E23" s="566"/>
      <c r="F23" s="566"/>
      <c r="G23" s="566"/>
      <c r="H23" s="569"/>
      <c r="I23" s="562"/>
    </row>
    <row r="24" spans="2:10" ht="21" customHeight="1" x14ac:dyDescent="0.25">
      <c r="B24" s="550"/>
      <c r="C24" s="550"/>
      <c r="D24" s="550"/>
      <c r="E24" s="550"/>
      <c r="F24" s="550"/>
      <c r="G24" s="550"/>
      <c r="H24" s="550"/>
      <c r="I24" s="550"/>
      <c r="J24" s="550"/>
    </row>
    <row r="25" spans="2:10" ht="21" customHeight="1" x14ac:dyDescent="0.25">
      <c r="B25" s="550"/>
      <c r="C25" s="550"/>
      <c r="D25" s="550"/>
      <c r="E25" s="550"/>
      <c r="F25" s="550"/>
      <c r="G25" s="550"/>
      <c r="H25" s="550"/>
      <c r="I25" s="550"/>
      <c r="J25" s="550"/>
    </row>
    <row r="26" spans="2:10" ht="21" customHeight="1" x14ac:dyDescent="0.25">
      <c r="B26" s="550"/>
      <c r="C26" s="550"/>
      <c r="D26" s="566" t="s">
        <v>141</v>
      </c>
      <c r="E26" s="550"/>
      <c r="F26" s="550"/>
      <c r="G26" s="550"/>
      <c r="H26" s="550"/>
      <c r="I26" s="550"/>
      <c r="J26" s="550"/>
    </row>
    <row r="27" spans="2:10" ht="21" customHeight="1" x14ac:dyDescent="0.25">
      <c r="D27" s="571" t="s">
        <v>142</v>
      </c>
      <c r="E27" s="550"/>
      <c r="F27" s="550"/>
    </row>
    <row r="28" spans="2:10" ht="21" customHeight="1" x14ac:dyDescent="0.25">
      <c r="D28" s="571" t="s">
        <v>143</v>
      </c>
      <c r="E28" s="550"/>
      <c r="F28" s="550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73"/>
    </row>
    <row r="5" spans="2:10" ht="8.25" customHeight="1" x14ac:dyDescent="0.35">
      <c r="D5" s="573"/>
    </row>
    <row r="6" spans="2:10" ht="26.25" customHeight="1" x14ac:dyDescent="0.25"/>
    <row r="7" spans="2:10" ht="26.25" customHeight="1" x14ac:dyDescent="0.35">
      <c r="C7" s="573"/>
      <c r="D7" s="573"/>
      <c r="G7" s="573" t="s">
        <v>124</v>
      </c>
      <c r="H7" s="598">
        <v>44616.744253067132</v>
      </c>
      <c r="J7" s="574"/>
    </row>
    <row r="8" spans="2:10" ht="26.25" customHeight="1" x14ac:dyDescent="0.35">
      <c r="C8" s="573"/>
      <c r="D8" s="573"/>
    </row>
    <row r="9" spans="2:10" ht="21" customHeight="1" x14ac:dyDescent="0.35">
      <c r="B9" s="575" t="s">
        <v>125</v>
      </c>
      <c r="C9" s="576"/>
      <c r="D9" s="577" t="s">
        <v>144</v>
      </c>
      <c r="E9" s="575" t="s">
        <v>126</v>
      </c>
      <c r="F9" s="577" t="s">
        <v>167</v>
      </c>
      <c r="G9" s="575" t="s">
        <v>127</v>
      </c>
      <c r="H9" s="578"/>
      <c r="I9" s="575"/>
      <c r="J9" s="578"/>
    </row>
    <row r="10" spans="2:10" ht="21" customHeight="1" x14ac:dyDescent="0.25"/>
    <row r="11" spans="2:10" ht="21" customHeight="1" x14ac:dyDescent="0.25">
      <c r="B11" s="579" t="s">
        <v>128</v>
      </c>
      <c r="C11" s="579" t="s">
        <v>129</v>
      </c>
      <c r="D11" s="579" t="s">
        <v>130</v>
      </c>
      <c r="E11" s="579" t="s">
        <v>131</v>
      </c>
      <c r="F11" s="579" t="s">
        <v>132</v>
      </c>
      <c r="G11" s="579" t="s">
        <v>133</v>
      </c>
    </row>
    <row r="12" spans="2:10" ht="21" customHeight="1" x14ac:dyDescent="0.35">
      <c r="B12" s="580">
        <v>1</v>
      </c>
      <c r="C12" s="581">
        <v>756</v>
      </c>
      <c r="D12" s="582" t="str">
        <f>IF(ISBLANK(C12),"",VLOOKUP(C12,Inscripcion!$A$1:$E$200,2,FALSE))</f>
        <v>Mercedes Valenzuela Brenes</v>
      </c>
      <c r="E12" s="583" t="str">
        <f>IF(ISBLANK(C12),"",VLOOKUP(C12,Inscripcion!$A$1:$E$200,3,FALSE))</f>
        <v>Alajuela</v>
      </c>
      <c r="F12" s="583">
        <f>IF(ISBLANK(C12),"",VLOOKUP(C12,Inscripcion!$A$1:$E$200,4,FALSE))</f>
        <v>461</v>
      </c>
      <c r="G12" s="583">
        <f>IF(ISBLANK(C12),"",VLOOKUP(C12,Inscripcion!$A$1:$E$200,5,FALSE))</f>
        <v>1050</v>
      </c>
    </row>
    <row r="13" spans="2:10" ht="21" customHeight="1" x14ac:dyDescent="0.35">
      <c r="B13" s="580">
        <v>2</v>
      </c>
      <c r="C13" s="581">
        <v>2891</v>
      </c>
      <c r="D13" s="582" t="str">
        <f>IF(ISBLANK(C13),"",VLOOKUP(C13,Inscripcion!$A$1:$E$200,2,FALSE))</f>
        <v>Joseph Brenes Quesada</v>
      </c>
      <c r="E13" s="583" t="str">
        <f>IF(ISBLANK(C13),"",VLOOKUP(C13,Inscripcion!$A$1:$E$200,3,FALSE))</f>
        <v>San Jose</v>
      </c>
      <c r="F13" s="583">
        <f>IF(ISBLANK(C13),"",VLOOKUP(C13,Inscripcion!$A$1:$E$200,4,FALSE))</f>
        <v>287</v>
      </c>
      <c r="G13" s="583">
        <f>IF(ISBLANK(C13),"",VLOOKUP(C13,Inscripcion!$A$1:$E$200,5,FALSE))</f>
        <v>1050</v>
      </c>
    </row>
    <row r="14" spans="2:10" ht="21" customHeight="1" x14ac:dyDescent="0.35">
      <c r="B14" s="580">
        <v>3</v>
      </c>
      <c r="C14" s="581">
        <v>3880</v>
      </c>
      <c r="D14" s="582" t="str">
        <f>IF(ISBLANK(C14),"",VLOOKUP(C14,Inscripcion!$A$1:$E$200,2,FALSE))</f>
        <v>Leonardo Arguello Rojas</v>
      </c>
      <c r="E14" s="583" t="str">
        <f>IF(ISBLANK(C14),"",VLOOKUP(C14,Inscripcion!$A$1:$E$200,3,FALSE))</f>
        <v>Aserri</v>
      </c>
      <c r="F14" s="583">
        <f>IF(ISBLANK(C14),"",VLOOKUP(C14,Inscripcion!$A$1:$E$200,4,FALSE))</f>
        <v>402</v>
      </c>
      <c r="G14" s="583">
        <f>IF(ISBLANK(C14),"",VLOOKUP(C14,Inscripcion!$A$1:$E$200,5,FALSE))</f>
        <v>1050</v>
      </c>
    </row>
    <row r="15" spans="2:10" ht="21" customHeight="1" x14ac:dyDescent="0.25">
      <c r="F15" s="584" t="s">
        <v>134</v>
      </c>
      <c r="G15" s="584" t="s">
        <v>134</v>
      </c>
    </row>
    <row r="16" spans="2:10" ht="21" customHeight="1" x14ac:dyDescent="0.25"/>
    <row r="17" spans="2:10" ht="21" customHeight="1" x14ac:dyDescent="0.25">
      <c r="B17" s="585" t="s">
        <v>135</v>
      </c>
      <c r="C17" s="585"/>
      <c r="D17" s="585" t="s">
        <v>136</v>
      </c>
      <c r="E17" s="586" t="s">
        <v>137</v>
      </c>
      <c r="F17" s="585" t="s">
        <v>138</v>
      </c>
      <c r="G17" s="585" t="s">
        <v>139</v>
      </c>
      <c r="H17" s="587" t="s">
        <v>140</v>
      </c>
      <c r="I17" s="588"/>
    </row>
    <row r="18" spans="2:10" ht="21" customHeight="1" x14ac:dyDescent="0.25">
      <c r="B18" s="589">
        <v>1</v>
      </c>
      <c r="C18" s="590">
        <v>1</v>
      </c>
      <c r="D18" s="591" t="str">
        <f>D12</f>
        <v>Mercedes Valenzuela Brenes</v>
      </c>
      <c r="E18" s="592"/>
      <c r="F18" s="592"/>
      <c r="G18" s="592"/>
      <c r="H18" s="593"/>
      <c r="I18" s="588"/>
    </row>
    <row r="19" spans="2:10" ht="21" customHeight="1" x14ac:dyDescent="0.25">
      <c r="B19" s="594"/>
      <c r="C19" s="590">
        <v>3</v>
      </c>
      <c r="D19" s="591" t="str">
        <f>D14</f>
        <v>Leonardo Arguello Rojas</v>
      </c>
      <c r="E19" s="592"/>
      <c r="F19" s="592"/>
      <c r="G19" s="592"/>
      <c r="H19" s="595"/>
      <c r="I19" s="588"/>
    </row>
    <row r="20" spans="2:10" ht="21" customHeight="1" x14ac:dyDescent="0.25">
      <c r="B20" s="589">
        <v>2</v>
      </c>
      <c r="C20" s="592">
        <v>1</v>
      </c>
      <c r="D20" s="591" t="str">
        <f>D12</f>
        <v>Mercedes Valenzuela Brenes</v>
      </c>
      <c r="E20" s="592"/>
      <c r="F20" s="592"/>
      <c r="G20" s="592"/>
      <c r="H20" s="593"/>
      <c r="I20" s="588"/>
    </row>
    <row r="21" spans="2:10" ht="21" customHeight="1" x14ac:dyDescent="0.25">
      <c r="B21" s="594"/>
      <c r="C21" s="592">
        <v>2</v>
      </c>
      <c r="D21" s="591" t="str">
        <f>D13</f>
        <v>Joseph Brenes Quesada</v>
      </c>
      <c r="E21" s="592"/>
      <c r="F21" s="592"/>
      <c r="G21" s="592"/>
      <c r="H21" s="595"/>
      <c r="I21" s="588"/>
    </row>
    <row r="22" spans="2:10" ht="21" customHeight="1" x14ac:dyDescent="0.25">
      <c r="B22" s="589">
        <v>3</v>
      </c>
      <c r="C22" s="592">
        <v>2</v>
      </c>
      <c r="D22" s="591" t="str">
        <f>D13</f>
        <v>Joseph Brenes Quesada</v>
      </c>
      <c r="E22" s="592"/>
      <c r="F22" s="592"/>
      <c r="G22" s="592"/>
      <c r="H22" s="596"/>
      <c r="I22" s="588"/>
    </row>
    <row r="23" spans="2:10" ht="21" customHeight="1" x14ac:dyDescent="0.25">
      <c r="B23" s="594"/>
      <c r="C23" s="592">
        <v>3</v>
      </c>
      <c r="D23" s="591" t="str">
        <f>D14</f>
        <v>Leonardo Arguello Rojas</v>
      </c>
      <c r="E23" s="592"/>
      <c r="F23" s="592"/>
      <c r="G23" s="592"/>
      <c r="H23" s="595"/>
      <c r="I23" s="588"/>
    </row>
    <row r="24" spans="2:10" ht="21" customHeight="1" x14ac:dyDescent="0.25">
      <c r="B24" s="576"/>
      <c r="C24" s="576"/>
      <c r="D24" s="576"/>
      <c r="E24" s="576"/>
      <c r="F24" s="576"/>
      <c r="G24" s="576"/>
      <c r="H24" s="576"/>
      <c r="I24" s="576"/>
      <c r="J24" s="576"/>
    </row>
    <row r="25" spans="2:10" ht="21" customHeight="1" x14ac:dyDescent="0.25">
      <c r="B25" s="576"/>
      <c r="C25" s="576"/>
      <c r="D25" s="576"/>
      <c r="E25" s="576"/>
      <c r="F25" s="576"/>
      <c r="G25" s="576"/>
      <c r="H25" s="576"/>
      <c r="I25" s="576"/>
      <c r="J25" s="576"/>
    </row>
    <row r="26" spans="2:10" ht="21" customHeight="1" x14ac:dyDescent="0.25">
      <c r="B26" s="576"/>
      <c r="C26" s="576"/>
      <c r="D26" s="592" t="s">
        <v>141</v>
      </c>
      <c r="E26" s="576"/>
      <c r="F26" s="576"/>
      <c r="G26" s="576"/>
      <c r="H26" s="576"/>
      <c r="I26" s="576"/>
      <c r="J26" s="576"/>
    </row>
    <row r="27" spans="2:10" ht="21" customHeight="1" x14ac:dyDescent="0.25">
      <c r="D27" s="597" t="s">
        <v>142</v>
      </c>
      <c r="E27" s="576"/>
      <c r="F27" s="576"/>
    </row>
    <row r="28" spans="2:10" ht="21" customHeight="1" x14ac:dyDescent="0.25">
      <c r="D28" s="597" t="s">
        <v>143</v>
      </c>
      <c r="E28" s="576"/>
      <c r="F28" s="576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99"/>
    </row>
    <row r="5" spans="2:10" ht="8.25" customHeight="1" x14ac:dyDescent="0.35">
      <c r="D5" s="599"/>
    </row>
    <row r="6" spans="2:10" ht="26.25" customHeight="1" x14ac:dyDescent="0.25"/>
    <row r="7" spans="2:10" ht="26.25" customHeight="1" x14ac:dyDescent="0.35">
      <c r="C7" s="599"/>
      <c r="D7" s="599"/>
      <c r="G7" s="599" t="s">
        <v>124</v>
      </c>
      <c r="H7" s="624">
        <v>44616.744253611112</v>
      </c>
      <c r="J7" s="600"/>
    </row>
    <row r="8" spans="2:10" ht="26.25" customHeight="1" x14ac:dyDescent="0.35">
      <c r="C8" s="599"/>
      <c r="D8" s="599"/>
    </row>
    <row r="9" spans="2:10" ht="21" customHeight="1" x14ac:dyDescent="0.35">
      <c r="B9" s="601" t="s">
        <v>125</v>
      </c>
      <c r="C9" s="602"/>
      <c r="D9" s="603" t="s">
        <v>144</v>
      </c>
      <c r="E9" s="601" t="s">
        <v>126</v>
      </c>
      <c r="F9" s="603" t="s">
        <v>168</v>
      </c>
      <c r="G9" s="601" t="s">
        <v>127</v>
      </c>
      <c r="H9" s="604"/>
      <c r="I9" s="601"/>
      <c r="J9" s="604"/>
    </row>
    <row r="10" spans="2:10" ht="21" customHeight="1" x14ac:dyDescent="0.25"/>
    <row r="11" spans="2:10" ht="21" customHeight="1" x14ac:dyDescent="0.25">
      <c r="B11" s="605" t="s">
        <v>128</v>
      </c>
      <c r="C11" s="605" t="s">
        <v>129</v>
      </c>
      <c r="D11" s="605" t="s">
        <v>130</v>
      </c>
      <c r="E11" s="605" t="s">
        <v>131</v>
      </c>
      <c r="F11" s="605" t="s">
        <v>132</v>
      </c>
      <c r="G11" s="605" t="s">
        <v>133</v>
      </c>
    </row>
    <row r="12" spans="2:10" ht="21" customHeight="1" x14ac:dyDescent="0.35">
      <c r="B12" s="606">
        <v>1</v>
      </c>
      <c r="C12" s="607">
        <v>1988</v>
      </c>
      <c r="D12" s="608" t="str">
        <f>IF(ISBLANK(C12),"",VLOOKUP(C12,Inscripcion!$A$1:$E$200,2,FALSE))</f>
        <v>Luis Eduardo Valencia Flandez</v>
      </c>
      <c r="E12" s="609" t="str">
        <f>IF(ISBLANK(C12),"",VLOOKUP(C12,Inscripcion!$A$1:$E$200,3,FALSE))</f>
        <v>Coronado</v>
      </c>
      <c r="F12" s="609">
        <f>IF(ISBLANK(C12),"",VLOOKUP(C12,Inscripcion!$A$1:$E$200,4,FALSE))</f>
        <v>565</v>
      </c>
      <c r="G12" s="609">
        <f>IF(ISBLANK(C12),"",VLOOKUP(C12,Inscripcion!$A$1:$E$200,5,FALSE))</f>
        <v>1050</v>
      </c>
    </row>
    <row r="13" spans="2:10" ht="21" customHeight="1" x14ac:dyDescent="0.35">
      <c r="B13" s="606">
        <v>2</v>
      </c>
      <c r="C13" s="607">
        <v>2830</v>
      </c>
      <c r="D13" s="608" t="str">
        <f>IF(ISBLANK(C13),"",VLOOKUP(C13,Inscripcion!$A$1:$E$200,2,FALSE))</f>
        <v>Juan Vicente Araya Corrales</v>
      </c>
      <c r="E13" s="609" t="str">
        <f>IF(ISBLANK(C13),"",VLOOKUP(C13,Inscripcion!$A$1:$E$200,3,FALSE))</f>
        <v>Perez Zeledon</v>
      </c>
      <c r="F13" s="609">
        <f>IF(ISBLANK(C13),"",VLOOKUP(C13,Inscripcion!$A$1:$E$200,4,FALSE))</f>
        <v>2969</v>
      </c>
      <c r="G13" s="609">
        <f>IF(ISBLANK(C13),"",VLOOKUP(C13,Inscripcion!$A$1:$E$200,5,FALSE))</f>
        <v>1050</v>
      </c>
    </row>
    <row r="14" spans="2:10" ht="21" customHeight="1" x14ac:dyDescent="0.35">
      <c r="B14" s="606">
        <v>3</v>
      </c>
      <c r="C14" s="607">
        <v>3896</v>
      </c>
      <c r="D14" s="608" t="str">
        <f>IF(ISBLANK(C14),"",VLOOKUP(C14,Inscripcion!$A$1:$E$200,2,FALSE))</f>
        <v>Moises Dani Campos Cruz</v>
      </c>
      <c r="E14" s="609" t="str">
        <f>IF(ISBLANK(C14),"",VLOOKUP(C14,Inscripcion!$A$1:$E$200,3,FALSE))</f>
        <v>Alajuela</v>
      </c>
      <c r="F14" s="609">
        <f>IF(ISBLANK(C14),"",VLOOKUP(C14,Inscripcion!$A$1:$E$200,4,FALSE))</f>
        <v>305</v>
      </c>
      <c r="G14" s="609">
        <f>IF(ISBLANK(C14),"",VLOOKUP(C14,Inscripcion!$A$1:$E$200,5,FALSE))</f>
        <v>1050</v>
      </c>
    </row>
    <row r="15" spans="2:10" ht="21" customHeight="1" x14ac:dyDescent="0.25">
      <c r="F15" s="610" t="s">
        <v>134</v>
      </c>
      <c r="G15" s="610" t="s">
        <v>134</v>
      </c>
    </row>
    <row r="16" spans="2:10" ht="21" customHeight="1" x14ac:dyDescent="0.25"/>
    <row r="17" spans="2:10" ht="21" customHeight="1" x14ac:dyDescent="0.25">
      <c r="B17" s="611" t="s">
        <v>135</v>
      </c>
      <c r="C17" s="611"/>
      <c r="D17" s="611" t="s">
        <v>136</v>
      </c>
      <c r="E17" s="612" t="s">
        <v>137</v>
      </c>
      <c r="F17" s="611" t="s">
        <v>138</v>
      </c>
      <c r="G17" s="611" t="s">
        <v>139</v>
      </c>
      <c r="H17" s="613" t="s">
        <v>140</v>
      </c>
      <c r="I17" s="614"/>
    </row>
    <row r="18" spans="2:10" ht="21" customHeight="1" x14ac:dyDescent="0.25">
      <c r="B18" s="615">
        <v>1</v>
      </c>
      <c r="C18" s="616">
        <v>1</v>
      </c>
      <c r="D18" s="617" t="str">
        <f>D12</f>
        <v>Luis Eduardo Valencia Flandez</v>
      </c>
      <c r="E18" s="618"/>
      <c r="F18" s="618"/>
      <c r="G18" s="618"/>
      <c r="H18" s="619"/>
      <c r="I18" s="614"/>
    </row>
    <row r="19" spans="2:10" ht="21" customHeight="1" x14ac:dyDescent="0.25">
      <c r="B19" s="620"/>
      <c r="C19" s="616">
        <v>3</v>
      </c>
      <c r="D19" s="617" t="str">
        <f>D14</f>
        <v>Moises Dani Campos Cruz</v>
      </c>
      <c r="E19" s="618"/>
      <c r="F19" s="618"/>
      <c r="G19" s="618"/>
      <c r="H19" s="621"/>
      <c r="I19" s="614"/>
    </row>
    <row r="20" spans="2:10" ht="21" customHeight="1" x14ac:dyDescent="0.25">
      <c r="B20" s="615">
        <v>2</v>
      </c>
      <c r="C20" s="618">
        <v>1</v>
      </c>
      <c r="D20" s="617" t="str">
        <f>D12</f>
        <v>Luis Eduardo Valencia Flandez</v>
      </c>
      <c r="E20" s="618"/>
      <c r="F20" s="618"/>
      <c r="G20" s="618"/>
      <c r="H20" s="619"/>
      <c r="I20" s="614"/>
    </row>
    <row r="21" spans="2:10" ht="21" customHeight="1" x14ac:dyDescent="0.25">
      <c r="B21" s="620"/>
      <c r="C21" s="618">
        <v>2</v>
      </c>
      <c r="D21" s="617" t="str">
        <f>D13</f>
        <v>Juan Vicente Araya Corrales</v>
      </c>
      <c r="E21" s="618"/>
      <c r="F21" s="618"/>
      <c r="G21" s="618"/>
      <c r="H21" s="621"/>
      <c r="I21" s="614"/>
    </row>
    <row r="22" spans="2:10" ht="21" customHeight="1" x14ac:dyDescent="0.25">
      <c r="B22" s="615">
        <v>3</v>
      </c>
      <c r="C22" s="618">
        <v>2</v>
      </c>
      <c r="D22" s="617" t="str">
        <f>D13</f>
        <v>Juan Vicente Araya Corrales</v>
      </c>
      <c r="E22" s="618"/>
      <c r="F22" s="618"/>
      <c r="G22" s="618"/>
      <c r="H22" s="622"/>
      <c r="I22" s="614"/>
    </row>
    <row r="23" spans="2:10" ht="21" customHeight="1" x14ac:dyDescent="0.25">
      <c r="B23" s="620"/>
      <c r="C23" s="618">
        <v>3</v>
      </c>
      <c r="D23" s="617" t="str">
        <f>D14</f>
        <v>Moises Dani Campos Cruz</v>
      </c>
      <c r="E23" s="618"/>
      <c r="F23" s="618"/>
      <c r="G23" s="618"/>
      <c r="H23" s="621"/>
      <c r="I23" s="614"/>
    </row>
    <row r="24" spans="2:10" ht="21" customHeight="1" x14ac:dyDescent="0.25">
      <c r="B24" s="602"/>
      <c r="C24" s="602"/>
      <c r="D24" s="602"/>
      <c r="E24" s="602"/>
      <c r="F24" s="602"/>
      <c r="G24" s="602"/>
      <c r="H24" s="602"/>
      <c r="I24" s="602"/>
      <c r="J24" s="602"/>
    </row>
    <row r="25" spans="2:10" ht="21" customHeight="1" x14ac:dyDescent="0.25">
      <c r="B25" s="602"/>
      <c r="C25" s="602"/>
      <c r="D25" s="602"/>
      <c r="E25" s="602"/>
      <c r="F25" s="602"/>
      <c r="G25" s="602"/>
      <c r="H25" s="602"/>
      <c r="I25" s="602"/>
      <c r="J25" s="602"/>
    </row>
    <row r="26" spans="2:10" ht="21" customHeight="1" x14ac:dyDescent="0.25">
      <c r="B26" s="602"/>
      <c r="C26" s="602"/>
      <c r="D26" s="618" t="s">
        <v>141</v>
      </c>
      <c r="E26" s="602"/>
      <c r="F26" s="602"/>
      <c r="G26" s="602"/>
      <c r="H26" s="602"/>
      <c r="I26" s="602"/>
      <c r="J26" s="602"/>
    </row>
    <row r="27" spans="2:10" ht="21" customHeight="1" x14ac:dyDescent="0.25">
      <c r="D27" s="623" t="s">
        <v>142</v>
      </c>
      <c r="E27" s="602"/>
      <c r="F27" s="602"/>
    </row>
    <row r="28" spans="2:10" ht="21" customHeight="1" x14ac:dyDescent="0.25">
      <c r="D28" s="623" t="s">
        <v>143</v>
      </c>
      <c r="E28" s="602"/>
      <c r="F28" s="602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28515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625"/>
    </row>
    <row r="5" spans="2:10" ht="8.25" customHeight="1" x14ac:dyDescent="0.35">
      <c r="D5" s="625"/>
    </row>
    <row r="6" spans="2:10" ht="26.25" customHeight="1" x14ac:dyDescent="0.25"/>
    <row r="7" spans="2:10" ht="26.25" customHeight="1" x14ac:dyDescent="0.35">
      <c r="C7" s="625"/>
      <c r="D7" s="625"/>
      <c r="G7" s="625" t="s">
        <v>124</v>
      </c>
      <c r="H7" s="650">
        <v>44616.744254155092</v>
      </c>
      <c r="J7" s="626"/>
    </row>
    <row r="8" spans="2:10" ht="26.25" customHeight="1" x14ac:dyDescent="0.35">
      <c r="C8" s="625"/>
      <c r="D8" s="625"/>
    </row>
    <row r="9" spans="2:10" ht="21" customHeight="1" x14ac:dyDescent="0.35">
      <c r="B9" s="627" t="s">
        <v>125</v>
      </c>
      <c r="C9" s="628"/>
      <c r="D9" s="629" t="s">
        <v>144</v>
      </c>
      <c r="E9" s="627" t="s">
        <v>126</v>
      </c>
      <c r="F9" s="629" t="s">
        <v>169</v>
      </c>
      <c r="G9" s="627" t="s">
        <v>127</v>
      </c>
      <c r="H9" s="630"/>
      <c r="I9" s="627"/>
      <c r="J9" s="630"/>
    </row>
    <row r="10" spans="2:10" ht="21" customHeight="1" x14ac:dyDescent="0.25"/>
    <row r="11" spans="2:10" ht="21" customHeight="1" x14ac:dyDescent="0.25">
      <c r="B11" s="631" t="s">
        <v>128</v>
      </c>
      <c r="C11" s="631" t="s">
        <v>129</v>
      </c>
      <c r="D11" s="631" t="s">
        <v>130</v>
      </c>
      <c r="E11" s="631" t="s">
        <v>131</v>
      </c>
      <c r="F11" s="631" t="s">
        <v>132</v>
      </c>
      <c r="G11" s="631" t="s">
        <v>133</v>
      </c>
    </row>
    <row r="12" spans="2:10" ht="21" customHeight="1" x14ac:dyDescent="0.35">
      <c r="B12" s="632">
        <v>1</v>
      </c>
      <c r="C12" s="633">
        <v>2230</v>
      </c>
      <c r="D12" s="634" t="str">
        <f>IF(ISBLANK(C12),"",VLOOKUP(C12,Inscripcion!$A$1:$E$200,2,FALSE))</f>
        <v>Maria Paula Madrigal Cardenas</v>
      </c>
      <c r="E12" s="635" t="str">
        <f>IF(ISBLANK(C12),"",VLOOKUP(C12,Inscripcion!$A$1:$E$200,3,FALSE))</f>
        <v>UNED</v>
      </c>
      <c r="F12" s="635">
        <f>IF(ISBLANK(C12),"",VLOOKUP(C12,Inscripcion!$A$1:$E$200,4,FALSE))</f>
        <v>2443</v>
      </c>
      <c r="G12" s="635">
        <f>IF(ISBLANK(C12),"",VLOOKUP(C12,Inscripcion!$A$1:$E$200,5,FALSE))</f>
        <v>1050</v>
      </c>
    </row>
    <row r="13" spans="2:10" ht="21" customHeight="1" x14ac:dyDescent="0.35">
      <c r="B13" s="632">
        <v>2</v>
      </c>
      <c r="C13" s="633">
        <v>2813</v>
      </c>
      <c r="D13" s="634" t="str">
        <f>IF(ISBLANK(C13),"",VLOOKUP(C13,Inscripcion!$A$1:$E$200,2,FALSE))</f>
        <v>Valentina Aragon  Martinez</v>
      </c>
      <c r="E13" s="635" t="str">
        <f>IF(ISBLANK(C13),"",VLOOKUP(C13,Inscripcion!$A$1:$E$200,3,FALSE))</f>
        <v>Cartago</v>
      </c>
      <c r="F13" s="635">
        <f>IF(ISBLANK(C13),"",VLOOKUP(C13,Inscripcion!$A$1:$E$200,4,FALSE))</f>
        <v>438</v>
      </c>
      <c r="G13" s="635">
        <f>IF(ISBLANK(C13),"",VLOOKUP(C13,Inscripcion!$A$1:$E$200,5,FALSE))</f>
        <v>1050</v>
      </c>
    </row>
    <row r="14" spans="2:10" ht="21" customHeight="1" x14ac:dyDescent="0.35">
      <c r="B14" s="632">
        <v>3</v>
      </c>
      <c r="C14" s="633">
        <v>3892</v>
      </c>
      <c r="D14" s="634" t="str">
        <f>IF(ISBLANK(C14),"",VLOOKUP(C14,Inscripcion!$A$1:$E$200,2,FALSE))</f>
        <v>Joshua Andres Flores Ledezma</v>
      </c>
      <c r="E14" s="635" t="str">
        <f>IF(ISBLANK(C14),"",VLOOKUP(C14,Inscripcion!$A$1:$E$200,3,FALSE))</f>
        <v>Perez Zeledon</v>
      </c>
      <c r="F14" s="635">
        <f>IF(ISBLANK(C14),"",VLOOKUP(C14,Inscripcion!$A$1:$E$200,4,FALSE))</f>
        <v>301</v>
      </c>
      <c r="G14" s="635">
        <f>IF(ISBLANK(C14),"",VLOOKUP(C14,Inscripcion!$A$1:$E$200,5,FALSE))</f>
        <v>1050</v>
      </c>
    </row>
    <row r="15" spans="2:10" ht="21" customHeight="1" x14ac:dyDescent="0.25">
      <c r="F15" s="636" t="s">
        <v>134</v>
      </c>
      <c r="G15" s="636" t="s">
        <v>134</v>
      </c>
    </row>
    <row r="16" spans="2:10" ht="21" customHeight="1" x14ac:dyDescent="0.25"/>
    <row r="17" spans="2:10" ht="21" customHeight="1" x14ac:dyDescent="0.25">
      <c r="B17" s="637" t="s">
        <v>135</v>
      </c>
      <c r="C17" s="637"/>
      <c r="D17" s="637" t="s">
        <v>136</v>
      </c>
      <c r="E17" s="638" t="s">
        <v>137</v>
      </c>
      <c r="F17" s="637" t="s">
        <v>138</v>
      </c>
      <c r="G17" s="637" t="s">
        <v>139</v>
      </c>
      <c r="H17" s="639" t="s">
        <v>140</v>
      </c>
      <c r="I17" s="640"/>
    </row>
    <row r="18" spans="2:10" ht="21" customHeight="1" x14ac:dyDescent="0.25">
      <c r="B18" s="641">
        <v>1</v>
      </c>
      <c r="C18" s="642">
        <v>1</v>
      </c>
      <c r="D18" s="643" t="str">
        <f>D12</f>
        <v>Maria Paula Madrigal Cardenas</v>
      </c>
      <c r="E18" s="644"/>
      <c r="F18" s="644"/>
      <c r="G18" s="644"/>
      <c r="H18" s="645"/>
      <c r="I18" s="640"/>
    </row>
    <row r="19" spans="2:10" ht="21" customHeight="1" x14ac:dyDescent="0.25">
      <c r="B19" s="646"/>
      <c r="C19" s="642">
        <v>3</v>
      </c>
      <c r="D19" s="643" t="str">
        <f>D14</f>
        <v>Joshua Andres Flores Ledezma</v>
      </c>
      <c r="E19" s="644"/>
      <c r="F19" s="644"/>
      <c r="G19" s="644"/>
      <c r="H19" s="647"/>
      <c r="I19" s="640"/>
    </row>
    <row r="20" spans="2:10" ht="21" customHeight="1" x14ac:dyDescent="0.25">
      <c r="B20" s="641">
        <v>2</v>
      </c>
      <c r="C20" s="644">
        <v>1</v>
      </c>
      <c r="D20" s="643" t="str">
        <f>D12</f>
        <v>Maria Paula Madrigal Cardenas</v>
      </c>
      <c r="E20" s="644"/>
      <c r="F20" s="644"/>
      <c r="G20" s="644"/>
      <c r="H20" s="645"/>
      <c r="I20" s="640"/>
    </row>
    <row r="21" spans="2:10" ht="21" customHeight="1" x14ac:dyDescent="0.25">
      <c r="B21" s="646"/>
      <c r="C21" s="644">
        <v>2</v>
      </c>
      <c r="D21" s="643" t="str">
        <f>D13</f>
        <v>Valentina Aragon  Martinez</v>
      </c>
      <c r="E21" s="644"/>
      <c r="F21" s="644"/>
      <c r="G21" s="644"/>
      <c r="H21" s="647"/>
      <c r="I21" s="640"/>
    </row>
    <row r="22" spans="2:10" ht="21" customHeight="1" x14ac:dyDescent="0.25">
      <c r="B22" s="641">
        <v>3</v>
      </c>
      <c r="C22" s="644">
        <v>2</v>
      </c>
      <c r="D22" s="643" t="str">
        <f>D13</f>
        <v>Valentina Aragon  Martinez</v>
      </c>
      <c r="E22" s="644"/>
      <c r="F22" s="644"/>
      <c r="G22" s="644"/>
      <c r="H22" s="648"/>
      <c r="I22" s="640"/>
    </row>
    <row r="23" spans="2:10" ht="21" customHeight="1" x14ac:dyDescent="0.25">
      <c r="B23" s="646"/>
      <c r="C23" s="644">
        <v>3</v>
      </c>
      <c r="D23" s="643" t="str">
        <f>D14</f>
        <v>Joshua Andres Flores Ledezma</v>
      </c>
      <c r="E23" s="644"/>
      <c r="F23" s="644"/>
      <c r="G23" s="644"/>
      <c r="H23" s="647"/>
      <c r="I23" s="640"/>
    </row>
    <row r="24" spans="2:10" ht="21" customHeight="1" x14ac:dyDescent="0.25">
      <c r="B24" s="628"/>
      <c r="C24" s="628"/>
      <c r="D24" s="628"/>
      <c r="E24" s="628"/>
      <c r="F24" s="628"/>
      <c r="G24" s="628"/>
      <c r="H24" s="628"/>
      <c r="I24" s="628"/>
      <c r="J24" s="628"/>
    </row>
    <row r="25" spans="2:10" ht="21" customHeight="1" x14ac:dyDescent="0.25">
      <c r="B25" s="628"/>
      <c r="C25" s="628"/>
      <c r="D25" s="628"/>
      <c r="E25" s="628"/>
      <c r="F25" s="628"/>
      <c r="G25" s="628"/>
      <c r="H25" s="628"/>
      <c r="I25" s="628"/>
      <c r="J25" s="628"/>
    </row>
    <row r="26" spans="2:10" ht="21" customHeight="1" x14ac:dyDescent="0.25">
      <c r="B26" s="628"/>
      <c r="C26" s="628"/>
      <c r="D26" s="644" t="s">
        <v>141</v>
      </c>
      <c r="E26" s="628"/>
      <c r="F26" s="628"/>
      <c r="G26" s="628"/>
      <c r="H26" s="628"/>
      <c r="I26" s="628"/>
      <c r="J26" s="628"/>
    </row>
    <row r="27" spans="2:10" ht="21" customHeight="1" x14ac:dyDescent="0.25">
      <c r="D27" s="649" t="s">
        <v>142</v>
      </c>
      <c r="E27" s="628"/>
      <c r="F27" s="628"/>
    </row>
    <row r="28" spans="2:10" ht="21" customHeight="1" x14ac:dyDescent="0.25">
      <c r="D28" s="649" t="s">
        <v>143</v>
      </c>
      <c r="E28" s="628"/>
      <c r="F28" s="628"/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4:J28"/>
  <sheetViews>
    <sheetView tabSelected="1"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28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651"/>
    </row>
    <row r="5" spans="2:10" ht="8.25" customHeight="1" x14ac:dyDescent="0.35">
      <c r="D5" s="651"/>
    </row>
    <row r="6" spans="2:10" ht="26.25" customHeight="1" x14ac:dyDescent="0.25"/>
    <row r="7" spans="2:10" ht="26.25" customHeight="1" x14ac:dyDescent="0.35">
      <c r="C7" s="651"/>
      <c r="D7" s="651"/>
      <c r="G7" s="651" t="s">
        <v>124</v>
      </c>
      <c r="H7" s="676">
        <v>44616.744254699071</v>
      </c>
      <c r="J7" s="652"/>
    </row>
    <row r="8" spans="2:10" ht="26.25" customHeight="1" x14ac:dyDescent="0.35">
      <c r="C8" s="651"/>
      <c r="D8" s="651"/>
    </row>
    <row r="9" spans="2:10" ht="21" customHeight="1" x14ac:dyDescent="0.35">
      <c r="B9" s="653" t="s">
        <v>125</v>
      </c>
      <c r="C9" s="654"/>
      <c r="D9" s="655" t="s">
        <v>144</v>
      </c>
      <c r="E9" s="653" t="s">
        <v>126</v>
      </c>
      <c r="F9" s="655" t="s">
        <v>170</v>
      </c>
      <c r="G9" s="653" t="s">
        <v>127</v>
      </c>
      <c r="H9" s="656"/>
      <c r="I9" s="653"/>
      <c r="J9" s="656"/>
    </row>
    <row r="10" spans="2:10" ht="21" customHeight="1" x14ac:dyDescent="0.25"/>
    <row r="11" spans="2:10" ht="21" customHeight="1" x14ac:dyDescent="0.25">
      <c r="B11" s="657" t="s">
        <v>128</v>
      </c>
      <c r="C11" s="657" t="s">
        <v>129</v>
      </c>
      <c r="D11" s="657" t="s">
        <v>130</v>
      </c>
      <c r="E11" s="657" t="s">
        <v>131</v>
      </c>
      <c r="F11" s="657" t="s">
        <v>132</v>
      </c>
      <c r="G11" s="657" t="s">
        <v>133</v>
      </c>
    </row>
    <row r="12" spans="2:10" ht="21" customHeight="1" x14ac:dyDescent="0.35">
      <c r="B12" s="658">
        <v>1</v>
      </c>
      <c r="C12" s="659">
        <v>2317</v>
      </c>
      <c r="D12" s="660" t="str">
        <f>IF(ISBLANK(C12),"",VLOOKUP(C12,Inscripcion!$A$1:$E$200,2,FALSE))</f>
        <v>Moises Alvarez Salas</v>
      </c>
      <c r="E12" s="661" t="str">
        <f>IF(ISBLANK(C12),"",VLOOKUP(C12,Inscripcion!$A$1:$E$200,3,FALSE))</f>
        <v>Esparza</v>
      </c>
      <c r="F12" s="661">
        <f>IF(ISBLANK(C12),"",VLOOKUP(C12,Inscripcion!$A$1:$E$200,4,FALSE))</f>
        <v>2525</v>
      </c>
      <c r="G12" s="661">
        <f>IF(ISBLANK(C12),"",VLOOKUP(C12,Inscripcion!$A$1:$E$200,5,FALSE))</f>
        <v>1050</v>
      </c>
    </row>
    <row r="13" spans="2:10" ht="21" customHeight="1" x14ac:dyDescent="0.35">
      <c r="B13" s="658">
        <v>2</v>
      </c>
      <c r="C13" s="659">
        <v>2643</v>
      </c>
      <c r="D13" s="660" t="str">
        <f>IF(ISBLANK(C13),"",VLOOKUP(C13,Inscripcion!$A$1:$E$200,2,FALSE))</f>
        <v>Dionisio Palacio Amador</v>
      </c>
      <c r="E13" s="661" t="str">
        <f>IF(ISBLANK(C13),"",VLOOKUP(C13,Inscripcion!$A$1:$E$200,3,FALSE))</f>
        <v>TEC</v>
      </c>
      <c r="F13" s="661">
        <f>IF(ISBLANK(C13),"",VLOOKUP(C13,Inscripcion!$A$1:$E$200,4,FALSE))</f>
        <v>2811</v>
      </c>
      <c r="G13" s="661">
        <f>IF(ISBLANK(C13),"",VLOOKUP(C13,Inscripcion!$A$1:$E$200,5,FALSE))</f>
        <v>1050</v>
      </c>
    </row>
    <row r="14" spans="2:10" ht="21" customHeight="1" x14ac:dyDescent="0.35">
      <c r="B14" s="658">
        <v>3</v>
      </c>
      <c r="C14" s="659">
        <v>3970</v>
      </c>
      <c r="D14" s="660" t="str">
        <f>IF(ISBLANK(C14),"",VLOOKUP(C14,Inscripcion!$A$1:$E$200,2,FALSE))</f>
        <v>Isabelle Chaplet</v>
      </c>
      <c r="E14" s="661" t="str">
        <f>IF(ISBLANK(C14),"",VLOOKUP(C14,Inscripcion!$A$1:$E$200,3,FALSE))</f>
        <v>Costa Rica Table Tennis Academy</v>
      </c>
      <c r="F14" s="661">
        <f>IF(ISBLANK(C14),"",VLOOKUP(C14,Inscripcion!$A$1:$E$200,4,FALSE))</f>
        <v>368</v>
      </c>
      <c r="G14" s="661">
        <f>IF(ISBLANK(C14),"",VLOOKUP(C14,Inscripcion!$A$1:$E$200,5,FALSE))</f>
        <v>1050</v>
      </c>
    </row>
    <row r="15" spans="2:10" ht="21" customHeight="1" x14ac:dyDescent="0.25">
      <c r="F15" s="662" t="s">
        <v>134</v>
      </c>
      <c r="G15" s="662" t="s">
        <v>134</v>
      </c>
    </row>
    <row r="16" spans="2:10" ht="21" customHeight="1" x14ac:dyDescent="0.25"/>
    <row r="17" spans="2:10" ht="21" customHeight="1" x14ac:dyDescent="0.25">
      <c r="B17" s="663" t="s">
        <v>135</v>
      </c>
      <c r="C17" s="663"/>
      <c r="D17" s="663" t="s">
        <v>136</v>
      </c>
      <c r="E17" s="664" t="s">
        <v>137</v>
      </c>
      <c r="F17" s="663" t="s">
        <v>138</v>
      </c>
      <c r="G17" s="663" t="s">
        <v>139</v>
      </c>
      <c r="H17" s="665" t="s">
        <v>140</v>
      </c>
      <c r="I17" s="666"/>
    </row>
    <row r="18" spans="2:10" ht="21" customHeight="1" x14ac:dyDescent="0.25">
      <c r="B18" s="667">
        <v>1</v>
      </c>
      <c r="C18" s="668">
        <v>1</v>
      </c>
      <c r="D18" s="669" t="str">
        <f>D12</f>
        <v>Moises Alvarez Salas</v>
      </c>
      <c r="E18" s="670"/>
      <c r="F18" s="670"/>
      <c r="G18" s="670"/>
      <c r="H18" s="671"/>
      <c r="I18" s="666"/>
    </row>
    <row r="19" spans="2:10" ht="21" customHeight="1" x14ac:dyDescent="0.25">
      <c r="B19" s="672"/>
      <c r="C19" s="668">
        <v>3</v>
      </c>
      <c r="D19" s="669" t="str">
        <f>D14</f>
        <v>Isabelle Chaplet</v>
      </c>
      <c r="E19" s="670"/>
      <c r="F19" s="670"/>
      <c r="G19" s="670"/>
      <c r="H19" s="673"/>
      <c r="I19" s="666"/>
    </row>
    <row r="20" spans="2:10" ht="21" customHeight="1" x14ac:dyDescent="0.25">
      <c r="B20" s="667">
        <v>2</v>
      </c>
      <c r="C20" s="670">
        <v>1</v>
      </c>
      <c r="D20" s="669" t="str">
        <f>D12</f>
        <v>Moises Alvarez Salas</v>
      </c>
      <c r="E20" s="670"/>
      <c r="F20" s="670"/>
      <c r="G20" s="670"/>
      <c r="H20" s="671"/>
      <c r="I20" s="666"/>
    </row>
    <row r="21" spans="2:10" ht="21" customHeight="1" x14ac:dyDescent="0.25">
      <c r="B21" s="672"/>
      <c r="C21" s="670">
        <v>2</v>
      </c>
      <c r="D21" s="669" t="str">
        <f>D13</f>
        <v>Dionisio Palacio Amador</v>
      </c>
      <c r="E21" s="670"/>
      <c r="F21" s="670"/>
      <c r="G21" s="670"/>
      <c r="H21" s="673"/>
      <c r="I21" s="666"/>
    </row>
    <row r="22" spans="2:10" ht="21" customHeight="1" x14ac:dyDescent="0.25">
      <c r="B22" s="667">
        <v>3</v>
      </c>
      <c r="C22" s="670">
        <v>2</v>
      </c>
      <c r="D22" s="669" t="str">
        <f>D13</f>
        <v>Dionisio Palacio Amador</v>
      </c>
      <c r="E22" s="670"/>
      <c r="F22" s="670"/>
      <c r="G22" s="670"/>
      <c r="H22" s="674"/>
      <c r="I22" s="666"/>
    </row>
    <row r="23" spans="2:10" ht="21" customHeight="1" x14ac:dyDescent="0.25">
      <c r="B23" s="672"/>
      <c r="C23" s="670">
        <v>3</v>
      </c>
      <c r="D23" s="669" t="str">
        <f>D14</f>
        <v>Isabelle Chaplet</v>
      </c>
      <c r="E23" s="670"/>
      <c r="F23" s="670"/>
      <c r="G23" s="670"/>
      <c r="H23" s="673"/>
      <c r="I23" s="666"/>
    </row>
    <row r="24" spans="2:10" ht="21" customHeight="1" x14ac:dyDescent="0.25">
      <c r="B24" s="654"/>
      <c r="C24" s="654"/>
      <c r="D24" s="654"/>
      <c r="E24" s="654"/>
      <c r="F24" s="654"/>
      <c r="G24" s="654"/>
      <c r="H24" s="654"/>
      <c r="I24" s="654"/>
      <c r="J24" s="654"/>
    </row>
    <row r="25" spans="2:10" ht="21" customHeight="1" x14ac:dyDescent="0.25">
      <c r="B25" s="654"/>
      <c r="C25" s="654"/>
      <c r="D25" s="654"/>
      <c r="E25" s="654"/>
      <c r="F25" s="654"/>
      <c r="G25" s="654"/>
      <c r="H25" s="654"/>
      <c r="I25" s="654"/>
      <c r="J25" s="654"/>
    </row>
    <row r="26" spans="2:10" ht="21" customHeight="1" x14ac:dyDescent="0.25">
      <c r="B26" s="654"/>
      <c r="C26" s="654"/>
      <c r="D26" s="670" t="s">
        <v>141</v>
      </c>
      <c r="E26" s="654"/>
      <c r="F26" s="654"/>
      <c r="G26" s="654"/>
      <c r="H26" s="654"/>
      <c r="I26" s="654"/>
      <c r="J26" s="654"/>
    </row>
    <row r="27" spans="2:10" ht="21" customHeight="1" x14ac:dyDescent="0.25">
      <c r="D27" s="675" t="s">
        <v>142</v>
      </c>
      <c r="E27" s="654"/>
      <c r="F27" s="654"/>
    </row>
    <row r="28" spans="2:10" ht="21" customHeight="1" x14ac:dyDescent="0.25">
      <c r="D28" s="675" t="s">
        <v>143</v>
      </c>
      <c r="E28" s="654"/>
      <c r="F28" s="654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4:J35"/>
  <sheetViews>
    <sheetView workbookViewId="0">
      <selection activeCell="H10" sqref="H10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2.7109375" bestFit="1" customWidth="1"/>
    <col min="6" max="6" width="14.85546875" bestFit="1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677"/>
    </row>
    <row r="5" spans="2:10" ht="25.5" customHeight="1" x14ac:dyDescent="0.35">
      <c r="D5" s="677"/>
    </row>
    <row r="6" spans="2:10" ht="25.5" customHeight="1" x14ac:dyDescent="0.35">
      <c r="D6" s="677"/>
    </row>
    <row r="7" spans="2:10" ht="29.25" customHeight="1" x14ac:dyDescent="0.35">
      <c r="C7" s="813"/>
      <c r="D7" s="813"/>
      <c r="E7" s="813"/>
      <c r="F7" s="813"/>
      <c r="G7" s="679" t="s">
        <v>171</v>
      </c>
      <c r="H7" s="700">
        <v>44616.744255231482</v>
      </c>
      <c r="J7" s="680"/>
    </row>
    <row r="8" spans="2:10" ht="20.25" customHeight="1" x14ac:dyDescent="0.35">
      <c r="D8" s="677"/>
      <c r="G8" s="681"/>
    </row>
    <row r="9" spans="2:10" ht="21" customHeight="1" x14ac:dyDescent="0.35">
      <c r="B9" s="681" t="s">
        <v>172</v>
      </c>
      <c r="C9" s="681"/>
      <c r="D9" s="682" t="s">
        <v>144</v>
      </c>
      <c r="E9" s="681" t="s">
        <v>126</v>
      </c>
      <c r="F9" s="682" t="s">
        <v>174</v>
      </c>
      <c r="G9" s="681" t="s">
        <v>127</v>
      </c>
      <c r="H9" s="682"/>
      <c r="J9" s="678"/>
    </row>
    <row r="10" spans="2:10" ht="30" customHeight="1" x14ac:dyDescent="0.25"/>
    <row r="11" spans="2:10" ht="21" customHeight="1" x14ac:dyDescent="0.25">
      <c r="B11" s="681" t="s">
        <v>128</v>
      </c>
      <c r="C11" s="683" t="s">
        <v>129</v>
      </c>
      <c r="D11" s="683" t="s">
        <v>130</v>
      </c>
      <c r="E11" s="683" t="s">
        <v>131</v>
      </c>
      <c r="F11" s="683" t="s">
        <v>132</v>
      </c>
      <c r="G11" s="683" t="s">
        <v>133</v>
      </c>
    </row>
    <row r="12" spans="2:10" ht="21" customHeight="1" x14ac:dyDescent="0.3">
      <c r="B12" s="684">
        <v>1</v>
      </c>
      <c r="C12" s="685">
        <v>2443</v>
      </c>
      <c r="D12" s="686" t="str">
        <f>IF(ISBLANK(C12),"",VLOOKUP(C12,Inscripcion!$A$1:$E$200,2,FALSE))</f>
        <v>Yaroth Oviedo Duran</v>
      </c>
      <c r="E12" s="687" t="str">
        <f>IF(ISBLANK(C12),"",VLOOKUP(C12,Inscripcion!$A$1:$E$200,3,FALSE))</f>
        <v>Montes de Oca</v>
      </c>
      <c r="F12" s="687">
        <f>IF(ISBLANK(C12),"",VLOOKUP(C12,Inscripcion!$A$1:$E$200,4,FALSE))</f>
        <v>2638</v>
      </c>
      <c r="G12" s="687">
        <f>IF(ISBLANK(C12),"",VLOOKUP(C12,Inscripcion!$A$1:$E$200,5,FALSE))</f>
        <v>1050</v>
      </c>
    </row>
    <row r="13" spans="2:10" ht="21" customHeight="1" x14ac:dyDescent="0.3">
      <c r="B13" s="684">
        <v>2</v>
      </c>
      <c r="C13" s="685">
        <v>2595</v>
      </c>
      <c r="D13" s="686" t="str">
        <f>IF(ISBLANK(C13),"",VLOOKUP(C13,Inscripcion!$A$1:$E$200,2,FALSE))</f>
        <v>Mary Anel Carvajal Diaz</v>
      </c>
      <c r="E13" s="687" t="str">
        <f>IF(ISBLANK(C13),"",VLOOKUP(C13,Inscripcion!$A$1:$E$200,3,FALSE))</f>
        <v>Esparza</v>
      </c>
      <c r="F13" s="687">
        <f>IF(ISBLANK(C13),"",VLOOKUP(C13,Inscripcion!$A$1:$E$200,4,FALSE))</f>
        <v>2773</v>
      </c>
      <c r="G13" s="687">
        <f>IF(ISBLANK(C13),"",VLOOKUP(C13,Inscripcion!$A$1:$E$200,5,FALSE))</f>
        <v>1050</v>
      </c>
    </row>
    <row r="14" spans="2:10" ht="21" customHeight="1" x14ac:dyDescent="0.3">
      <c r="B14" s="684">
        <v>3</v>
      </c>
      <c r="C14" s="685">
        <v>3994</v>
      </c>
      <c r="D14" s="686" t="str">
        <f>IF(ISBLANK(C14),"",VLOOKUP(C14,Inscripcion!$A$1:$E$200,2,FALSE))</f>
        <v>Luis Andrey Moreno Marín</v>
      </c>
      <c r="E14" s="687" t="str">
        <f>IF(ISBLANK(C14),"",VLOOKUP(C14,Inscripcion!$A$1:$E$200,3,FALSE))</f>
        <v>Aserrí</v>
      </c>
      <c r="F14" s="687" t="str">
        <f>IF(ISBLANK(C14),"",VLOOKUP(C14,Inscripcion!$A$1:$E$200,4,FALSE))</f>
        <v>NUEVO AFILIADO</v>
      </c>
      <c r="G14" s="687">
        <f>IF(ISBLANK(C14),"",VLOOKUP(C14,Inscripcion!$A$1:$E$200,5,FALSE))</f>
        <v>1050</v>
      </c>
    </row>
    <row r="15" spans="2:10" ht="21" customHeight="1" x14ac:dyDescent="0.3">
      <c r="B15" s="684">
        <v>4</v>
      </c>
      <c r="C15" s="685">
        <v>4008</v>
      </c>
      <c r="D15" s="686" t="str">
        <f>IF(ISBLANK(C15),"",VLOOKUP(C15,Inscripcion!$A$1:$E$200,2,FALSE))</f>
        <v>Juan Miguel Arias Salas</v>
      </c>
      <c r="E15" s="687" t="str">
        <f>IF(ISBLANK(C15),"",VLOOKUP(C15,Inscripcion!$A$1:$E$200,3,FALSE))</f>
        <v>San Ramon</v>
      </c>
      <c r="F15" s="687" t="str">
        <f>IF(ISBLANK(C15),"",VLOOKUP(C15,Inscripcion!$A$1:$E$200,4,FALSE))</f>
        <v>NUEVO AFILIADO</v>
      </c>
      <c r="G15" s="687">
        <f>IF(ISBLANK(C15),"",VLOOKUP(C15,Inscripcion!$A$1:$E$200,5,FALSE))</f>
        <v>1050</v>
      </c>
    </row>
    <row r="16" spans="2:10" ht="21" customHeight="1" x14ac:dyDescent="0.25"/>
    <row r="17" spans="2:8" ht="21" customHeight="1" x14ac:dyDescent="0.25">
      <c r="B17" s="688" t="s">
        <v>135</v>
      </c>
      <c r="C17" s="688" t="s">
        <v>173</v>
      </c>
      <c r="D17" s="688" t="s">
        <v>136</v>
      </c>
      <c r="E17" s="689" t="s">
        <v>137</v>
      </c>
      <c r="F17" s="688" t="s">
        <v>138</v>
      </c>
      <c r="G17" s="688" t="s">
        <v>139</v>
      </c>
      <c r="H17" s="690" t="s">
        <v>140</v>
      </c>
    </row>
    <row r="18" spans="2:8" ht="21" customHeight="1" x14ac:dyDescent="0.25">
      <c r="B18" s="691">
        <v>1</v>
      </c>
      <c r="C18" s="692">
        <v>1</v>
      </c>
      <c r="D18" s="693" t="str">
        <f>D12</f>
        <v>Yaroth Oviedo Duran</v>
      </c>
      <c r="E18" s="694"/>
      <c r="F18" s="694"/>
      <c r="G18" s="694"/>
      <c r="H18" s="695"/>
    </row>
    <row r="19" spans="2:8" ht="21" customHeight="1" x14ac:dyDescent="0.25">
      <c r="B19" s="696"/>
      <c r="C19" s="692">
        <v>3</v>
      </c>
      <c r="D19" s="693" t="str">
        <f>D14</f>
        <v>Luis Andrey Moreno Marín</v>
      </c>
      <c r="E19" s="694"/>
      <c r="F19" s="694"/>
      <c r="G19" s="694"/>
      <c r="H19" s="697"/>
    </row>
    <row r="20" spans="2:8" ht="21" customHeight="1" x14ac:dyDescent="0.25">
      <c r="B20" s="691">
        <v>2</v>
      </c>
      <c r="C20" s="694">
        <v>4</v>
      </c>
      <c r="D20" s="693" t="str">
        <f>D15</f>
        <v>Juan Miguel Arias Salas</v>
      </c>
      <c r="E20" s="694"/>
      <c r="F20" s="694"/>
      <c r="G20" s="694"/>
      <c r="H20" s="695"/>
    </row>
    <row r="21" spans="2:8" ht="21" customHeight="1" x14ac:dyDescent="0.25">
      <c r="B21" s="696"/>
      <c r="C21" s="694">
        <v>2</v>
      </c>
      <c r="D21" s="693" t="str">
        <f>D13</f>
        <v>Mary Anel Carvajal Diaz</v>
      </c>
      <c r="E21" s="694"/>
      <c r="F21" s="694"/>
      <c r="G21" s="694"/>
      <c r="H21" s="697"/>
    </row>
    <row r="22" spans="2:8" ht="21" customHeight="1" x14ac:dyDescent="0.25">
      <c r="B22" s="691">
        <v>3</v>
      </c>
      <c r="C22" s="694">
        <v>1</v>
      </c>
      <c r="D22" s="693" t="str">
        <f>D12</f>
        <v>Yaroth Oviedo Duran</v>
      </c>
      <c r="E22" s="694"/>
      <c r="F22" s="694"/>
      <c r="G22" s="694"/>
      <c r="H22" s="698"/>
    </row>
    <row r="23" spans="2:8" ht="21" customHeight="1" x14ac:dyDescent="0.25">
      <c r="B23" s="696"/>
      <c r="C23" s="694">
        <v>2</v>
      </c>
      <c r="D23" s="693" t="str">
        <f>D13</f>
        <v>Mary Anel Carvajal Diaz</v>
      </c>
      <c r="E23" s="694"/>
      <c r="F23" s="694"/>
      <c r="G23" s="694"/>
      <c r="H23" s="697"/>
    </row>
    <row r="24" spans="2:8" ht="21" customHeight="1" x14ac:dyDescent="0.25">
      <c r="B24" s="691">
        <v>4</v>
      </c>
      <c r="C24" s="692">
        <v>3</v>
      </c>
      <c r="D24" s="693" t="str">
        <f>D19</f>
        <v>Luis Andrey Moreno Marín</v>
      </c>
      <c r="E24" s="694"/>
      <c r="F24" s="694"/>
      <c r="G24" s="694"/>
      <c r="H24" s="698"/>
    </row>
    <row r="25" spans="2:8" ht="21" customHeight="1" x14ac:dyDescent="0.25">
      <c r="B25" s="696"/>
      <c r="C25" s="692">
        <v>4</v>
      </c>
      <c r="D25" s="693" t="str">
        <f>D20</f>
        <v>Juan Miguel Arias Salas</v>
      </c>
      <c r="E25" s="694"/>
      <c r="F25" s="694"/>
      <c r="G25" s="694"/>
      <c r="H25" s="697"/>
    </row>
    <row r="26" spans="2:8" ht="21" customHeight="1" x14ac:dyDescent="0.25">
      <c r="B26" s="691">
        <v>5</v>
      </c>
      <c r="C26" s="694">
        <v>1</v>
      </c>
      <c r="D26" s="693" t="str">
        <f>D12</f>
        <v>Yaroth Oviedo Duran</v>
      </c>
      <c r="E26" s="694"/>
      <c r="F26" s="694"/>
      <c r="G26" s="694"/>
      <c r="H26" s="698"/>
    </row>
    <row r="27" spans="2:8" ht="21" customHeight="1" x14ac:dyDescent="0.25">
      <c r="B27" s="696"/>
      <c r="C27" s="694">
        <v>4</v>
      </c>
      <c r="D27" s="693" t="str">
        <f>D15</f>
        <v>Juan Miguel Arias Salas</v>
      </c>
      <c r="E27" s="694"/>
      <c r="F27" s="694"/>
      <c r="G27" s="694"/>
      <c r="H27" s="697"/>
    </row>
    <row r="28" spans="2:8" ht="21" customHeight="1" x14ac:dyDescent="0.25">
      <c r="B28" s="691">
        <v>6</v>
      </c>
      <c r="C28" s="694">
        <v>2</v>
      </c>
      <c r="D28" s="693" t="str">
        <f>D13</f>
        <v>Mary Anel Carvajal Diaz</v>
      </c>
      <c r="E28" s="694"/>
      <c r="F28" s="694"/>
      <c r="G28" s="694"/>
      <c r="H28" s="698"/>
    </row>
    <row r="29" spans="2:8" ht="21" customHeight="1" x14ac:dyDescent="0.25">
      <c r="B29" s="696"/>
      <c r="C29" s="694">
        <v>3</v>
      </c>
      <c r="D29" s="693" t="str">
        <f>D24</f>
        <v>Luis Andrey Moreno Marín</v>
      </c>
      <c r="E29" s="694"/>
      <c r="F29" s="694"/>
      <c r="G29" s="694"/>
      <c r="H29" s="697"/>
    </row>
    <row r="33" spans="4:4" ht="20.25" customHeight="1" x14ac:dyDescent="0.25">
      <c r="D33" s="694" t="s">
        <v>141</v>
      </c>
    </row>
    <row r="34" spans="4:4" ht="20.25" customHeight="1" x14ac:dyDescent="0.25">
      <c r="D34" s="699" t="s">
        <v>142</v>
      </c>
    </row>
    <row r="35" spans="4:4" ht="20.25" customHeight="1" x14ac:dyDescent="0.25">
      <c r="D35" s="699" t="s">
        <v>143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4:J35"/>
  <sheetViews>
    <sheetView workbookViewId="0">
      <selection activeCell="I10" sqref="I10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31" bestFit="1" customWidth="1"/>
    <col min="5" max="5" width="13.42578125" bestFit="1" customWidth="1"/>
    <col min="6" max="6" width="14.85546875" bestFit="1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701"/>
    </row>
    <row r="5" spans="2:10" ht="25.5" customHeight="1" x14ac:dyDescent="0.35">
      <c r="D5" s="701"/>
    </row>
    <row r="6" spans="2:10" ht="25.5" customHeight="1" x14ac:dyDescent="0.35">
      <c r="D6" s="701"/>
    </row>
    <row r="7" spans="2:10" ht="29.25" customHeight="1" x14ac:dyDescent="0.35">
      <c r="C7" s="814"/>
      <c r="D7" s="814"/>
      <c r="E7" s="814"/>
      <c r="F7" s="814"/>
      <c r="G7" s="703" t="s">
        <v>171</v>
      </c>
      <c r="H7" s="724">
        <v>44616.744255775462</v>
      </c>
      <c r="J7" s="704"/>
    </row>
    <row r="8" spans="2:10" ht="20.25" customHeight="1" x14ac:dyDescent="0.35">
      <c r="D8" s="701"/>
      <c r="G8" s="705"/>
    </row>
    <row r="9" spans="2:10" ht="21" customHeight="1" x14ac:dyDescent="0.35">
      <c r="B9" s="705" t="s">
        <v>172</v>
      </c>
      <c r="C9" s="705"/>
      <c r="D9" s="706" t="s">
        <v>144</v>
      </c>
      <c r="E9" s="705" t="s">
        <v>126</v>
      </c>
      <c r="F9" s="706" t="s">
        <v>175</v>
      </c>
      <c r="G9" s="705" t="s">
        <v>127</v>
      </c>
      <c r="H9" s="706"/>
      <c r="J9" s="702"/>
    </row>
    <row r="10" spans="2:10" ht="30" customHeight="1" x14ac:dyDescent="0.25"/>
    <row r="11" spans="2:10" ht="21" customHeight="1" x14ac:dyDescent="0.25">
      <c r="B11" s="705" t="s">
        <v>128</v>
      </c>
      <c r="C11" s="707" t="s">
        <v>129</v>
      </c>
      <c r="D11" s="707" t="s">
        <v>130</v>
      </c>
      <c r="E11" s="707" t="s">
        <v>131</v>
      </c>
      <c r="F11" s="707" t="s">
        <v>132</v>
      </c>
      <c r="G11" s="707" t="s">
        <v>133</v>
      </c>
    </row>
    <row r="12" spans="2:10" ht="21" customHeight="1" x14ac:dyDescent="0.3">
      <c r="B12" s="708">
        <v>1</v>
      </c>
      <c r="C12" s="709">
        <v>2444</v>
      </c>
      <c r="D12" s="710" t="str">
        <f>IF(ISBLANK(C12),"",VLOOKUP(C12,Inscripcion!$A$1:$E$200,2,FALSE))</f>
        <v>Adriana Arroyo Diaz</v>
      </c>
      <c r="E12" s="711" t="str">
        <f>IF(ISBLANK(C12),"",VLOOKUP(C12,Inscripcion!$A$1:$E$200,3,FALSE))</f>
        <v>UNED</v>
      </c>
      <c r="F12" s="711">
        <f>IF(ISBLANK(C12),"",VLOOKUP(C12,Inscripcion!$A$1:$E$200,4,FALSE))</f>
        <v>2639</v>
      </c>
      <c r="G12" s="711">
        <f>IF(ISBLANK(C12),"",VLOOKUP(C12,Inscripcion!$A$1:$E$200,5,FALSE))</f>
        <v>1050</v>
      </c>
    </row>
    <row r="13" spans="2:10" ht="21" customHeight="1" x14ac:dyDescent="0.3">
      <c r="B13" s="708">
        <v>2</v>
      </c>
      <c r="C13" s="709">
        <v>2548</v>
      </c>
      <c r="D13" s="710" t="str">
        <f>IF(ISBLANK(C13),"",VLOOKUP(C13,Inscripcion!$A$1:$E$200,2,FALSE))</f>
        <v>Santiago Villalobos Ramirez</v>
      </c>
      <c r="E13" s="711" t="str">
        <f>IF(ISBLANK(C13),"",VLOOKUP(C13,Inscripcion!$A$1:$E$200,3,FALSE))</f>
        <v>Cartago</v>
      </c>
      <c r="F13" s="711">
        <f>IF(ISBLANK(C13),"",VLOOKUP(C13,Inscripcion!$A$1:$E$200,4,FALSE))</f>
        <v>490</v>
      </c>
      <c r="G13" s="711">
        <f>IF(ISBLANK(C13),"",VLOOKUP(C13,Inscripcion!$A$1:$E$200,5,FALSE))</f>
        <v>1050</v>
      </c>
    </row>
    <row r="14" spans="2:10" ht="21" customHeight="1" x14ac:dyDescent="0.3">
      <c r="B14" s="708">
        <v>3</v>
      </c>
      <c r="C14" s="709">
        <v>4003</v>
      </c>
      <c r="D14" s="710" t="str">
        <f>IF(ISBLANK(C14),"",VLOOKUP(C14,Inscripcion!$A$1:$E$200,2,FALSE))</f>
        <v>Daniel Francisco Miranda Valladares</v>
      </c>
      <c r="E14" s="711" t="str">
        <f>IF(ISBLANK(C14),"",VLOOKUP(C14,Inscripcion!$A$1:$E$200,3,FALSE))</f>
        <v>San Jose</v>
      </c>
      <c r="F14" s="711" t="str">
        <f>IF(ISBLANK(C14),"",VLOOKUP(C14,Inscripcion!$A$1:$E$200,4,FALSE))</f>
        <v>NUEVO AFILIADO</v>
      </c>
      <c r="G14" s="711">
        <f>IF(ISBLANK(C14),"",VLOOKUP(C14,Inscripcion!$A$1:$E$200,5,FALSE))</f>
        <v>1050</v>
      </c>
    </row>
    <row r="15" spans="2:10" ht="21" customHeight="1" x14ac:dyDescent="0.3">
      <c r="B15" s="708">
        <v>4</v>
      </c>
      <c r="C15" s="709">
        <v>4007</v>
      </c>
      <c r="D15" s="710" t="str">
        <f>IF(ISBLANK(C15),"",VLOOKUP(C15,Inscripcion!$A$1:$E$200,2,FALSE))</f>
        <v>Juan Pablo Salas Barboza</v>
      </c>
      <c r="E15" s="711" t="str">
        <f>IF(ISBLANK(C15),"",VLOOKUP(C15,Inscripcion!$A$1:$E$200,3,FALSE))</f>
        <v>Desamparados</v>
      </c>
      <c r="F15" s="711" t="str">
        <f>IF(ISBLANK(C15),"",VLOOKUP(C15,Inscripcion!$A$1:$E$200,4,FALSE))</f>
        <v>NUEVO AFILIADO</v>
      </c>
      <c r="G15" s="711">
        <f>IF(ISBLANK(C15),"",VLOOKUP(C15,Inscripcion!$A$1:$E$200,5,FALSE))</f>
        <v>1050</v>
      </c>
    </row>
    <row r="16" spans="2:10" ht="21" customHeight="1" x14ac:dyDescent="0.25"/>
    <row r="17" spans="2:8" ht="21" customHeight="1" x14ac:dyDescent="0.25">
      <c r="B17" s="712" t="s">
        <v>135</v>
      </c>
      <c r="C17" s="712" t="s">
        <v>173</v>
      </c>
      <c r="D17" s="712" t="s">
        <v>136</v>
      </c>
      <c r="E17" s="713" t="s">
        <v>137</v>
      </c>
      <c r="F17" s="712" t="s">
        <v>138</v>
      </c>
      <c r="G17" s="712" t="s">
        <v>139</v>
      </c>
      <c r="H17" s="714" t="s">
        <v>140</v>
      </c>
    </row>
    <row r="18" spans="2:8" ht="21" customHeight="1" x14ac:dyDescent="0.25">
      <c r="B18" s="715">
        <v>1</v>
      </c>
      <c r="C18" s="716">
        <v>1</v>
      </c>
      <c r="D18" s="717" t="str">
        <f>D12</f>
        <v>Adriana Arroyo Diaz</v>
      </c>
      <c r="E18" s="718"/>
      <c r="F18" s="718"/>
      <c r="G18" s="718"/>
      <c r="H18" s="719"/>
    </row>
    <row r="19" spans="2:8" ht="21" customHeight="1" x14ac:dyDescent="0.25">
      <c r="B19" s="720"/>
      <c r="C19" s="716">
        <v>3</v>
      </c>
      <c r="D19" s="717" t="str">
        <f>D14</f>
        <v>Daniel Francisco Miranda Valladares</v>
      </c>
      <c r="E19" s="718"/>
      <c r="F19" s="718"/>
      <c r="G19" s="718"/>
      <c r="H19" s="721"/>
    </row>
    <row r="20" spans="2:8" ht="21" customHeight="1" x14ac:dyDescent="0.25">
      <c r="B20" s="715">
        <v>2</v>
      </c>
      <c r="C20" s="718">
        <v>4</v>
      </c>
      <c r="D20" s="717" t="str">
        <f>D15</f>
        <v>Juan Pablo Salas Barboza</v>
      </c>
      <c r="E20" s="718"/>
      <c r="F20" s="718"/>
      <c r="G20" s="718"/>
      <c r="H20" s="719"/>
    </row>
    <row r="21" spans="2:8" ht="21" customHeight="1" x14ac:dyDescent="0.25">
      <c r="B21" s="720"/>
      <c r="C21" s="718">
        <v>2</v>
      </c>
      <c r="D21" s="717" t="str">
        <f>D13</f>
        <v>Santiago Villalobos Ramirez</v>
      </c>
      <c r="E21" s="718"/>
      <c r="F21" s="718"/>
      <c r="G21" s="718"/>
      <c r="H21" s="721"/>
    </row>
    <row r="22" spans="2:8" ht="21" customHeight="1" x14ac:dyDescent="0.25">
      <c r="B22" s="715">
        <v>3</v>
      </c>
      <c r="C22" s="718">
        <v>1</v>
      </c>
      <c r="D22" s="717" t="str">
        <f>D12</f>
        <v>Adriana Arroyo Diaz</v>
      </c>
      <c r="E22" s="718"/>
      <c r="F22" s="718"/>
      <c r="G22" s="718"/>
      <c r="H22" s="722"/>
    </row>
    <row r="23" spans="2:8" ht="21" customHeight="1" x14ac:dyDescent="0.25">
      <c r="B23" s="720"/>
      <c r="C23" s="718">
        <v>2</v>
      </c>
      <c r="D23" s="717" t="str">
        <f>D13</f>
        <v>Santiago Villalobos Ramirez</v>
      </c>
      <c r="E23" s="718"/>
      <c r="F23" s="718"/>
      <c r="G23" s="718"/>
      <c r="H23" s="721"/>
    </row>
    <row r="24" spans="2:8" ht="21" customHeight="1" x14ac:dyDescent="0.25">
      <c r="B24" s="715">
        <v>4</v>
      </c>
      <c r="C24" s="716">
        <v>3</v>
      </c>
      <c r="D24" s="717" t="str">
        <f>D19</f>
        <v>Daniel Francisco Miranda Valladares</v>
      </c>
      <c r="E24" s="718"/>
      <c r="F24" s="718"/>
      <c r="G24" s="718"/>
      <c r="H24" s="722"/>
    </row>
    <row r="25" spans="2:8" ht="21" customHeight="1" x14ac:dyDescent="0.25">
      <c r="B25" s="720"/>
      <c r="C25" s="716">
        <v>4</v>
      </c>
      <c r="D25" s="717" t="str">
        <f>D20</f>
        <v>Juan Pablo Salas Barboza</v>
      </c>
      <c r="E25" s="718"/>
      <c r="F25" s="718"/>
      <c r="G25" s="718"/>
      <c r="H25" s="721"/>
    </row>
    <row r="26" spans="2:8" ht="21" customHeight="1" x14ac:dyDescent="0.25">
      <c r="B26" s="715">
        <v>5</v>
      </c>
      <c r="C26" s="718">
        <v>1</v>
      </c>
      <c r="D26" s="717" t="str">
        <f>D12</f>
        <v>Adriana Arroyo Diaz</v>
      </c>
      <c r="E26" s="718"/>
      <c r="F26" s="718"/>
      <c r="G26" s="718"/>
      <c r="H26" s="722"/>
    </row>
    <row r="27" spans="2:8" ht="21" customHeight="1" x14ac:dyDescent="0.25">
      <c r="B27" s="720"/>
      <c r="C27" s="718">
        <v>4</v>
      </c>
      <c r="D27" s="717" t="str">
        <f>D15</f>
        <v>Juan Pablo Salas Barboza</v>
      </c>
      <c r="E27" s="718"/>
      <c r="F27" s="718"/>
      <c r="G27" s="718"/>
      <c r="H27" s="721"/>
    </row>
    <row r="28" spans="2:8" ht="21" customHeight="1" x14ac:dyDescent="0.25">
      <c r="B28" s="715">
        <v>6</v>
      </c>
      <c r="C28" s="718">
        <v>2</v>
      </c>
      <c r="D28" s="717" t="str">
        <f>D13</f>
        <v>Santiago Villalobos Ramirez</v>
      </c>
      <c r="E28" s="718"/>
      <c r="F28" s="718"/>
      <c r="G28" s="718"/>
      <c r="H28" s="722"/>
    </row>
    <row r="29" spans="2:8" ht="21" customHeight="1" x14ac:dyDescent="0.25">
      <c r="B29" s="720"/>
      <c r="C29" s="718">
        <v>3</v>
      </c>
      <c r="D29" s="717" t="str">
        <f>D24</f>
        <v>Daniel Francisco Miranda Valladares</v>
      </c>
      <c r="E29" s="718"/>
      <c r="F29" s="718"/>
      <c r="G29" s="718"/>
      <c r="H29" s="721"/>
    </row>
    <row r="33" spans="4:4" ht="20.25" customHeight="1" x14ac:dyDescent="0.25">
      <c r="D33" s="718" t="s">
        <v>141</v>
      </c>
    </row>
    <row r="34" spans="4:4" ht="20.25" customHeight="1" x14ac:dyDescent="0.25">
      <c r="D34" s="723" t="s">
        <v>142</v>
      </c>
    </row>
    <row r="35" spans="4:4" ht="20.25" customHeight="1" x14ac:dyDescent="0.25">
      <c r="D35" s="723" t="s">
        <v>143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28"/>
  <sheetViews>
    <sheetView topLeftCell="A13" workbookViewId="0">
      <selection activeCell="N14" sqref="N1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9.7109375" bestFit="1" customWidth="1"/>
    <col min="5" max="5" width="13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124</v>
      </c>
      <c r="H7" s="52">
        <v>44616.744238078703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125</v>
      </c>
      <c r="C9" s="30"/>
      <c r="D9" s="31" t="s">
        <v>144</v>
      </c>
      <c r="E9" s="29" t="s">
        <v>126</v>
      </c>
      <c r="F9" s="31" t="s">
        <v>146</v>
      </c>
      <c r="G9" s="29" t="s">
        <v>127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128</v>
      </c>
      <c r="C11" s="33" t="s">
        <v>129</v>
      </c>
      <c r="D11" s="33" t="s">
        <v>130</v>
      </c>
      <c r="E11" s="33" t="s">
        <v>131</v>
      </c>
      <c r="F11" s="33" t="s">
        <v>132</v>
      </c>
      <c r="G11" s="33" t="s">
        <v>133</v>
      </c>
    </row>
    <row r="12" spans="2:10" ht="21" customHeight="1" x14ac:dyDescent="0.35">
      <c r="B12" s="34">
        <v>1</v>
      </c>
      <c r="C12" s="35">
        <v>2590</v>
      </c>
      <c r="D12" s="36" t="str">
        <f>IF(ISBLANK(C12),"",VLOOKUP(C12,Inscripcion!$A$1:$E$200,2,FALSE))</f>
        <v>Eduardo Trejos Granados</v>
      </c>
      <c r="E12" s="37" t="str">
        <f>IF(ISBLANK(C12),"",VLOOKUP(C12,Inscripcion!$A$1:$E$200,3,FALSE))</f>
        <v>Coronado</v>
      </c>
      <c r="F12" s="37">
        <f>IF(ISBLANK(C12),"",VLOOKUP(C12,Inscripcion!$A$1:$E$200,4,FALSE))</f>
        <v>216</v>
      </c>
      <c r="G12" s="37">
        <f>IF(ISBLANK(C12),"",VLOOKUP(C12,Inscripcion!$A$1:$E$200,5,FALSE))</f>
        <v>1095</v>
      </c>
    </row>
    <row r="13" spans="2:10" ht="21" customHeight="1" x14ac:dyDescent="0.35">
      <c r="B13" s="34">
        <v>2</v>
      </c>
      <c r="C13" s="35">
        <v>3467</v>
      </c>
      <c r="D13" s="36" t="str">
        <f>IF(ISBLANK(C13),"",VLOOKUP(C13,Inscripcion!$A$1:$E$200,2,FALSE))</f>
        <v>Mathias Garbanzo Ulate</v>
      </c>
      <c r="E13" s="37" t="str">
        <f>IF(ISBLANK(C13),"",VLOOKUP(C13,Inscripcion!$A$1:$E$200,3,FALSE))</f>
        <v>Desamparados</v>
      </c>
      <c r="F13" s="37">
        <f>IF(ISBLANK(C13),"",VLOOKUP(C13,Inscripcion!$A$1:$E$200,4,FALSE))</f>
        <v>477</v>
      </c>
      <c r="G13" s="37">
        <f>IF(ISBLANK(C13),"",VLOOKUP(C13,Inscripcion!$A$1:$E$200,5,FALSE))</f>
        <v>1050</v>
      </c>
    </row>
    <row r="14" spans="2:10" ht="21" customHeight="1" x14ac:dyDescent="0.35">
      <c r="B14" s="34">
        <v>3</v>
      </c>
      <c r="C14" s="35">
        <v>3542</v>
      </c>
      <c r="D14" s="36" t="str">
        <f>IF(ISBLANK(C14),"",VLOOKUP(C14,Inscripcion!$A$1:$E$200,2,FALSE))</f>
        <v>Ricardo Elias Charpentier Quesada</v>
      </c>
      <c r="E14" s="37" t="str">
        <f>IF(ISBLANK(C14),"",VLOOKUP(C14,Inscripcion!$A$1:$E$200,3,FALSE))</f>
        <v>Mora</v>
      </c>
      <c r="F14" s="37">
        <f>IF(ISBLANK(C14),"",VLOOKUP(C14,Inscripcion!$A$1:$E$200,4,FALSE))</f>
        <v>430</v>
      </c>
      <c r="G14" s="37">
        <f>IF(ISBLANK(C14),"",VLOOKUP(C14,Inscripcion!$A$1:$E$200,5,FALSE))</f>
        <v>1050</v>
      </c>
    </row>
    <row r="15" spans="2:10" ht="21" customHeight="1" x14ac:dyDescent="0.25">
      <c r="F15" s="38" t="s">
        <v>134</v>
      </c>
      <c r="G15" s="38" t="s">
        <v>134</v>
      </c>
    </row>
    <row r="16" spans="2:10" ht="21" customHeight="1" x14ac:dyDescent="0.25"/>
    <row r="17" spans="2:10" ht="21" customHeight="1" x14ac:dyDescent="0.25">
      <c r="B17" s="39" t="s">
        <v>135</v>
      </c>
      <c r="C17" s="39"/>
      <c r="D17" s="39" t="s">
        <v>136</v>
      </c>
      <c r="E17" s="40" t="s">
        <v>137</v>
      </c>
      <c r="F17" s="39" t="s">
        <v>138</v>
      </c>
      <c r="G17" s="39" t="s">
        <v>139</v>
      </c>
      <c r="H17" s="41" t="s">
        <v>140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Eduardo Trejos Granados</v>
      </c>
      <c r="E18" s="46"/>
      <c r="F18" s="46"/>
      <c r="G18" s="46"/>
      <c r="H18" s="47"/>
      <c r="I18" s="42"/>
    </row>
    <row r="19" spans="2:10" ht="21" customHeight="1" x14ac:dyDescent="0.25">
      <c r="B19" s="48"/>
      <c r="C19" s="44">
        <v>3</v>
      </c>
      <c r="D19" s="45" t="str">
        <f>D14</f>
        <v>Ricardo Elias Charpentier Quesada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Eduardo Trejos Granados</v>
      </c>
      <c r="E20" s="46"/>
      <c r="F20" s="46"/>
      <c r="G20" s="46"/>
      <c r="H20" s="47"/>
      <c r="I20" s="42"/>
    </row>
    <row r="21" spans="2:10" ht="21" customHeight="1" x14ac:dyDescent="0.25">
      <c r="B21" s="48"/>
      <c r="C21" s="46">
        <v>2</v>
      </c>
      <c r="D21" s="45" t="str">
        <f>D13</f>
        <v>Mathias Garbanzo Ulate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Mathias Garbanzo Ulate</v>
      </c>
      <c r="E22" s="46"/>
      <c r="F22" s="46"/>
      <c r="G22" s="46"/>
      <c r="H22" s="50"/>
      <c r="I22" s="42"/>
    </row>
    <row r="23" spans="2:10" ht="21" customHeight="1" x14ac:dyDescent="0.25">
      <c r="B23" s="48"/>
      <c r="C23" s="46">
        <v>3</v>
      </c>
      <c r="D23" s="45" t="str">
        <f>D14</f>
        <v>Ricardo Elias Charpentier Quesada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141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142</v>
      </c>
      <c r="E27" s="30"/>
      <c r="F27" s="30"/>
    </row>
    <row r="28" spans="2:10" ht="21" customHeight="1" x14ac:dyDescent="0.25">
      <c r="D28" s="51" t="s">
        <v>143</v>
      </c>
      <c r="E28" s="30"/>
      <c r="F28" s="30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725" t="s">
        <v>176</v>
      </c>
      <c r="B1" s="725" t="s">
        <v>177</v>
      </c>
    </row>
    <row r="2" spans="1:4" ht="15" customHeight="1" x14ac:dyDescent="0.25">
      <c r="A2" t="s">
        <v>178</v>
      </c>
      <c r="B2" s="725">
        <v>1</v>
      </c>
    </row>
    <row r="3" spans="1:4" ht="15" customHeight="1" x14ac:dyDescent="0.25">
      <c r="A3" t="s">
        <v>179</v>
      </c>
      <c r="B3" s="725">
        <v>2</v>
      </c>
      <c r="D3" s="726"/>
    </row>
    <row r="4" spans="1:4" ht="15" customHeight="1" x14ac:dyDescent="0.25">
      <c r="A4" t="s">
        <v>180</v>
      </c>
      <c r="B4" s="725">
        <v>3</v>
      </c>
    </row>
    <row r="5" spans="1:4" ht="15" customHeight="1" x14ac:dyDescent="0.25">
      <c r="A5" t="s">
        <v>181</v>
      </c>
      <c r="B5" s="725">
        <v>4</v>
      </c>
    </row>
    <row r="6" spans="1:4" ht="15" customHeight="1" x14ac:dyDescent="0.25">
      <c r="A6" t="s">
        <v>182</v>
      </c>
      <c r="B6" s="725">
        <v>5</v>
      </c>
    </row>
    <row r="7" spans="1:4" ht="15" customHeight="1" x14ac:dyDescent="0.25">
      <c r="A7" t="s">
        <v>183</v>
      </c>
      <c r="B7" s="725">
        <v>6</v>
      </c>
    </row>
    <row r="8" spans="1:4" ht="15" customHeight="1" x14ac:dyDescent="0.25">
      <c r="A8" t="s">
        <v>184</v>
      </c>
      <c r="B8" s="725">
        <v>7</v>
      </c>
    </row>
    <row r="9" spans="1:4" ht="15" customHeight="1" x14ac:dyDescent="0.25">
      <c r="A9" t="s">
        <v>185</v>
      </c>
      <c r="B9" s="725">
        <v>8</v>
      </c>
    </row>
    <row r="10" spans="1:4" ht="15" customHeight="1" x14ac:dyDescent="0.25">
      <c r="A10" t="s">
        <v>186</v>
      </c>
      <c r="B10" s="725">
        <v>9</v>
      </c>
    </row>
    <row r="11" spans="1:4" ht="15" customHeight="1" x14ac:dyDescent="0.25">
      <c r="A11" t="s">
        <v>187</v>
      </c>
      <c r="B11" s="725">
        <v>10</v>
      </c>
    </row>
    <row r="12" spans="1:4" ht="15" customHeight="1" x14ac:dyDescent="0.25">
      <c r="A12" t="s">
        <v>188</v>
      </c>
      <c r="B12" s="725">
        <v>11</v>
      </c>
    </row>
    <row r="13" spans="1:4" ht="15" customHeight="1" x14ac:dyDescent="0.25">
      <c r="A13" t="s">
        <v>189</v>
      </c>
      <c r="B13" s="725">
        <v>12</v>
      </c>
    </row>
    <row r="14" spans="1:4" ht="15" customHeight="1" x14ac:dyDescent="0.25">
      <c r="A14" t="s">
        <v>190</v>
      </c>
      <c r="B14" s="725">
        <v>13</v>
      </c>
    </row>
    <row r="15" spans="1:4" ht="15" customHeight="1" x14ac:dyDescent="0.25">
      <c r="A15" t="s">
        <v>191</v>
      </c>
      <c r="B15" s="725">
        <v>14</v>
      </c>
    </row>
    <row r="16" spans="1:4" ht="15" customHeight="1" x14ac:dyDescent="0.25">
      <c r="A16" t="s">
        <v>179</v>
      </c>
      <c r="B16" s="725">
        <v>15</v>
      </c>
    </row>
    <row r="17" spans="1:2" ht="15" customHeight="1" x14ac:dyDescent="0.25">
      <c r="A17" t="s">
        <v>192</v>
      </c>
      <c r="B17" s="725">
        <v>16</v>
      </c>
    </row>
    <row r="18" spans="1:2" ht="15" customHeight="1" x14ac:dyDescent="0.25">
      <c r="A18" t="s">
        <v>193</v>
      </c>
      <c r="B18" s="725">
        <v>17</v>
      </c>
    </row>
    <row r="19" spans="1:2" ht="15" customHeight="1" x14ac:dyDescent="0.25">
      <c r="A19" t="s">
        <v>179</v>
      </c>
      <c r="B19" s="725">
        <v>18</v>
      </c>
    </row>
    <row r="20" spans="1:2" ht="15" customHeight="1" x14ac:dyDescent="0.25">
      <c r="A20" t="s">
        <v>194</v>
      </c>
      <c r="B20" s="725">
        <v>19</v>
      </c>
    </row>
    <row r="21" spans="1:2" ht="15" customHeight="1" x14ac:dyDescent="0.25">
      <c r="A21" t="s">
        <v>195</v>
      </c>
      <c r="B21" s="725">
        <v>20</v>
      </c>
    </row>
    <row r="22" spans="1:2" ht="15" customHeight="1" x14ac:dyDescent="0.25">
      <c r="A22" t="s">
        <v>196</v>
      </c>
      <c r="B22" s="725">
        <v>21</v>
      </c>
    </row>
    <row r="23" spans="1:2" ht="15" customHeight="1" x14ac:dyDescent="0.25">
      <c r="A23" t="s">
        <v>197</v>
      </c>
      <c r="B23" s="725">
        <v>22</v>
      </c>
    </row>
    <row r="24" spans="1:2" ht="15" customHeight="1" x14ac:dyDescent="0.25">
      <c r="A24" t="s">
        <v>198</v>
      </c>
      <c r="B24" s="725">
        <v>23</v>
      </c>
    </row>
    <row r="25" spans="1:2" ht="15" customHeight="1" x14ac:dyDescent="0.25">
      <c r="A25" t="s">
        <v>199</v>
      </c>
      <c r="B25" s="725">
        <v>24</v>
      </c>
    </row>
    <row r="26" spans="1:2" ht="15" customHeight="1" x14ac:dyDescent="0.25">
      <c r="A26" t="s">
        <v>200</v>
      </c>
      <c r="B26" s="725">
        <v>25</v>
      </c>
    </row>
    <row r="27" spans="1:2" ht="15" customHeight="1" x14ac:dyDescent="0.25">
      <c r="A27" t="s">
        <v>201</v>
      </c>
      <c r="B27" s="725">
        <v>26</v>
      </c>
    </row>
    <row r="28" spans="1:2" ht="15" customHeight="1" x14ac:dyDescent="0.25">
      <c r="A28" t="s">
        <v>202</v>
      </c>
      <c r="B28" s="725">
        <v>27</v>
      </c>
    </row>
    <row r="29" spans="1:2" ht="15" customHeight="1" x14ac:dyDescent="0.25">
      <c r="A29" t="s">
        <v>203</v>
      </c>
      <c r="B29" s="725">
        <v>28</v>
      </c>
    </row>
    <row r="30" spans="1:2" ht="15" customHeight="1" x14ac:dyDescent="0.25">
      <c r="A30" t="s">
        <v>204</v>
      </c>
      <c r="B30" s="725">
        <v>29</v>
      </c>
    </row>
    <row r="31" spans="1:2" ht="15" customHeight="1" x14ac:dyDescent="0.25">
      <c r="A31" t="s">
        <v>205</v>
      </c>
      <c r="B31" s="725">
        <v>30</v>
      </c>
    </row>
    <row r="32" spans="1:2" ht="15" customHeight="1" x14ac:dyDescent="0.25">
      <c r="A32" t="s">
        <v>179</v>
      </c>
      <c r="B32" s="725">
        <v>31</v>
      </c>
    </row>
    <row r="33" spans="1:2" ht="15" customHeight="1" x14ac:dyDescent="0.25">
      <c r="A33" t="s">
        <v>206</v>
      </c>
      <c r="B33" s="725">
        <v>32</v>
      </c>
    </row>
    <row r="34" spans="1:2" ht="15" customHeight="1" x14ac:dyDescent="0.25">
      <c r="A34" t="s">
        <v>207</v>
      </c>
      <c r="B34" s="725">
        <v>33</v>
      </c>
    </row>
    <row r="35" spans="1:2" ht="15" customHeight="1" x14ac:dyDescent="0.25">
      <c r="A35" t="s">
        <v>179</v>
      </c>
      <c r="B35" s="725">
        <v>34</v>
      </c>
    </row>
    <row r="36" spans="1:2" ht="15" customHeight="1" x14ac:dyDescent="0.25">
      <c r="A36" t="s">
        <v>208</v>
      </c>
      <c r="B36" s="725">
        <v>35</v>
      </c>
    </row>
    <row r="37" spans="1:2" ht="15" customHeight="1" x14ac:dyDescent="0.25">
      <c r="A37" t="s">
        <v>209</v>
      </c>
      <c r="B37" s="725">
        <v>36</v>
      </c>
    </row>
    <row r="38" spans="1:2" ht="15" customHeight="1" x14ac:dyDescent="0.25">
      <c r="A38" t="s">
        <v>210</v>
      </c>
      <c r="B38" s="725">
        <v>37</v>
      </c>
    </row>
    <row r="39" spans="1:2" ht="15" customHeight="1" x14ac:dyDescent="0.25">
      <c r="A39" t="s">
        <v>211</v>
      </c>
      <c r="B39" s="725">
        <v>38</v>
      </c>
    </row>
    <row r="40" spans="1:2" ht="15" customHeight="1" x14ac:dyDescent="0.25">
      <c r="A40" t="s">
        <v>212</v>
      </c>
      <c r="B40" s="725">
        <v>39</v>
      </c>
    </row>
    <row r="41" spans="1:2" ht="15" customHeight="1" x14ac:dyDescent="0.25">
      <c r="A41" t="s">
        <v>213</v>
      </c>
      <c r="B41" s="725">
        <v>40</v>
      </c>
    </row>
    <row r="42" spans="1:2" ht="15" customHeight="1" x14ac:dyDescent="0.25">
      <c r="A42" t="s">
        <v>214</v>
      </c>
      <c r="B42" s="725">
        <v>41</v>
      </c>
    </row>
    <row r="43" spans="1:2" ht="15" customHeight="1" x14ac:dyDescent="0.25">
      <c r="A43" t="s">
        <v>215</v>
      </c>
      <c r="B43" s="725">
        <v>42</v>
      </c>
    </row>
    <row r="44" spans="1:2" ht="15" customHeight="1" x14ac:dyDescent="0.25">
      <c r="A44" t="s">
        <v>216</v>
      </c>
      <c r="B44" s="725">
        <v>43</v>
      </c>
    </row>
    <row r="45" spans="1:2" ht="15" customHeight="1" x14ac:dyDescent="0.25">
      <c r="A45" t="s">
        <v>217</v>
      </c>
      <c r="B45" s="725">
        <v>44</v>
      </c>
    </row>
    <row r="46" spans="1:2" ht="15" customHeight="1" x14ac:dyDescent="0.25">
      <c r="A46" t="s">
        <v>218</v>
      </c>
      <c r="B46" s="725">
        <v>45</v>
      </c>
    </row>
    <row r="47" spans="1:2" ht="15" customHeight="1" x14ac:dyDescent="0.25">
      <c r="A47" t="s">
        <v>219</v>
      </c>
      <c r="B47" s="725">
        <v>46</v>
      </c>
    </row>
    <row r="48" spans="1:2" ht="15" customHeight="1" x14ac:dyDescent="0.25">
      <c r="A48" t="s">
        <v>179</v>
      </c>
      <c r="B48" s="725">
        <v>47</v>
      </c>
    </row>
    <row r="49" spans="1:2" ht="15" customHeight="1" x14ac:dyDescent="0.25">
      <c r="A49" t="s">
        <v>220</v>
      </c>
      <c r="B49" s="725">
        <v>48</v>
      </c>
    </row>
    <row r="50" spans="1:2" ht="15" customHeight="1" x14ac:dyDescent="0.25">
      <c r="A50" t="s">
        <v>221</v>
      </c>
      <c r="B50" s="725">
        <v>49</v>
      </c>
    </row>
    <row r="51" spans="1:2" ht="15" customHeight="1" x14ac:dyDescent="0.25">
      <c r="A51" t="s">
        <v>179</v>
      </c>
      <c r="B51" s="725">
        <v>50</v>
      </c>
    </row>
    <row r="52" spans="1:2" ht="15" customHeight="1" x14ac:dyDescent="0.25">
      <c r="A52" t="s">
        <v>222</v>
      </c>
      <c r="B52" s="725">
        <v>51</v>
      </c>
    </row>
    <row r="53" spans="1:2" ht="15" customHeight="1" x14ac:dyDescent="0.25">
      <c r="A53" t="s">
        <v>223</v>
      </c>
      <c r="B53" s="725">
        <v>52</v>
      </c>
    </row>
    <row r="54" spans="1:2" ht="15" customHeight="1" x14ac:dyDescent="0.25">
      <c r="A54" t="s">
        <v>224</v>
      </c>
      <c r="B54" s="725">
        <v>53</v>
      </c>
    </row>
    <row r="55" spans="1:2" ht="15" customHeight="1" x14ac:dyDescent="0.25">
      <c r="A55" t="s">
        <v>225</v>
      </c>
      <c r="B55" s="725">
        <v>54</v>
      </c>
    </row>
    <row r="56" spans="1:2" ht="15" customHeight="1" x14ac:dyDescent="0.25">
      <c r="A56" t="s">
        <v>226</v>
      </c>
      <c r="B56" s="725">
        <v>55</v>
      </c>
    </row>
    <row r="57" spans="1:2" ht="15" customHeight="1" x14ac:dyDescent="0.25">
      <c r="A57" t="s">
        <v>227</v>
      </c>
      <c r="B57" s="725">
        <v>56</v>
      </c>
    </row>
    <row r="58" spans="1:2" ht="15" customHeight="1" x14ac:dyDescent="0.25">
      <c r="A58" t="s">
        <v>228</v>
      </c>
      <c r="B58" s="725">
        <v>57</v>
      </c>
    </row>
    <row r="59" spans="1:2" ht="15" customHeight="1" x14ac:dyDescent="0.25">
      <c r="A59" t="s">
        <v>229</v>
      </c>
      <c r="B59" s="725">
        <v>58</v>
      </c>
    </row>
    <row r="60" spans="1:2" ht="15" customHeight="1" x14ac:dyDescent="0.25">
      <c r="A60" t="s">
        <v>230</v>
      </c>
      <c r="B60" s="725">
        <v>59</v>
      </c>
    </row>
    <row r="61" spans="1:2" ht="15" customHeight="1" x14ac:dyDescent="0.25">
      <c r="A61" t="s">
        <v>231</v>
      </c>
      <c r="B61" s="725">
        <v>60</v>
      </c>
    </row>
    <row r="62" spans="1:2" ht="15" customHeight="1" x14ac:dyDescent="0.25">
      <c r="A62" t="s">
        <v>232</v>
      </c>
      <c r="B62" s="725">
        <v>61</v>
      </c>
    </row>
    <row r="63" spans="1:2" ht="15" customHeight="1" x14ac:dyDescent="0.25">
      <c r="A63" t="s">
        <v>233</v>
      </c>
      <c r="B63" s="725">
        <v>62</v>
      </c>
    </row>
    <row r="64" spans="1:2" ht="15" customHeight="1" x14ac:dyDescent="0.25">
      <c r="A64" t="s">
        <v>179</v>
      </c>
      <c r="B64" s="725">
        <v>63</v>
      </c>
    </row>
    <row r="65" spans="1:2" ht="15" customHeight="1" x14ac:dyDescent="0.25">
      <c r="A65" t="s">
        <v>234</v>
      </c>
      <c r="B65" s="725">
        <v>64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W138"/>
  <sheetViews>
    <sheetView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3" width="6.7109375" customWidth="1"/>
    <col min="14" max="14" width="0.7109375" customWidth="1"/>
    <col min="15" max="15" width="2.42578125" customWidth="1"/>
    <col min="16" max="16" width="3" customWidth="1"/>
    <col min="17" max="17" width="2.5703125" customWidth="1"/>
    <col min="18" max="18" width="6.7109375" customWidth="1"/>
    <col min="19" max="19" width="30.5703125" customWidth="1"/>
    <col min="20" max="20" width="10.7109375" customWidth="1"/>
    <col min="21" max="23" width="5.7109375" customWidth="1"/>
    <col min="24" max="24" width="7.140625" customWidth="1"/>
  </cols>
  <sheetData>
    <row r="1" spans="2:23" ht="12" customHeight="1" x14ac:dyDescent="0.25">
      <c r="G1" s="727"/>
      <c r="H1" s="727"/>
      <c r="I1" s="727"/>
      <c r="J1" s="727"/>
      <c r="K1" s="727"/>
      <c r="L1" s="727"/>
      <c r="M1" s="727"/>
      <c r="N1" s="727"/>
      <c r="W1" s="728"/>
    </row>
    <row r="2" spans="2:23" ht="12" customHeight="1" x14ac:dyDescent="0.25">
      <c r="G2" s="727"/>
      <c r="H2" s="727"/>
      <c r="I2" s="727"/>
      <c r="J2" s="727"/>
      <c r="K2" s="727"/>
      <c r="L2" s="727"/>
      <c r="M2" s="727"/>
      <c r="N2" s="727"/>
      <c r="W2" s="728"/>
    </row>
    <row r="3" spans="2:23" ht="12" customHeight="1" x14ac:dyDescent="0.25">
      <c r="G3" s="727"/>
      <c r="H3" s="727"/>
      <c r="I3" s="727"/>
      <c r="J3" s="727"/>
      <c r="K3" s="727"/>
      <c r="L3" s="727"/>
      <c r="M3" s="727"/>
      <c r="N3" s="727"/>
      <c r="W3" s="728"/>
    </row>
    <row r="4" spans="2:23" ht="12" customHeight="1" x14ac:dyDescent="0.25">
      <c r="G4" s="727"/>
      <c r="H4" s="727"/>
      <c r="I4" s="727"/>
      <c r="J4" s="727"/>
      <c r="K4" s="727"/>
      <c r="L4" s="727"/>
      <c r="M4" s="727"/>
      <c r="N4" s="727"/>
      <c r="W4" s="728"/>
    </row>
    <row r="5" spans="2:23" ht="23.25" customHeight="1" x14ac:dyDescent="0.25">
      <c r="B5" s="815" t="s">
        <v>235</v>
      </c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7"/>
    </row>
    <row r="6" spans="2:23" ht="23.25" customHeight="1" x14ac:dyDescent="0.25">
      <c r="B6" s="818"/>
      <c r="C6" s="819"/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20"/>
    </row>
    <row r="7" spans="2:23" ht="12" customHeight="1" x14ac:dyDescent="0.25">
      <c r="G7" s="727"/>
      <c r="H7" s="727"/>
      <c r="I7" s="727"/>
      <c r="J7" s="727"/>
      <c r="K7" s="727"/>
      <c r="L7" s="727"/>
      <c r="M7" s="727"/>
      <c r="N7" s="727"/>
      <c r="R7" s="821" t="s">
        <v>236</v>
      </c>
      <c r="S7" s="822"/>
      <c r="T7" s="822"/>
      <c r="U7" s="822"/>
      <c r="V7" s="822"/>
      <c r="W7" s="823"/>
    </row>
    <row r="8" spans="2:23" ht="12" customHeight="1" x14ac:dyDescent="0.25">
      <c r="B8" s="729" t="s">
        <v>237</v>
      </c>
      <c r="C8" s="730">
        <v>1</v>
      </c>
      <c r="D8" s="731" t="str">
        <f t="shared" ref="D8:D39" si="0">VLOOKUP(C8,$U$8:$Y$200,2,FALSE)</f>
        <v>-</v>
      </c>
      <c r="E8" s="732" t="str">
        <f>IF(ISBLANK(D8),"",IF(EXACT(D8,"-"),"BYE",VLOOKUP(D8,Inscripcion!$A$1:$E$200,2,FALSE)))</f>
        <v>BYE</v>
      </c>
      <c r="F8" s="733" t="str">
        <f>IF(EXACT(D8,"-"),"",VLOOKUP(D8,Inscripcion!$A$1:$E$200,3,FALSE))</f>
        <v/>
      </c>
      <c r="G8" s="734"/>
      <c r="H8" s="734"/>
      <c r="I8" s="734"/>
      <c r="J8" s="734"/>
      <c r="K8" s="734"/>
      <c r="L8" s="734"/>
      <c r="M8" s="734"/>
      <c r="O8" s="735" t="s">
        <v>238</v>
      </c>
      <c r="P8" s="736">
        <v>1</v>
      </c>
      <c r="Q8" s="737" t="s">
        <v>178</v>
      </c>
      <c r="R8" s="738"/>
      <c r="S8" s="739" t="str">
        <f>IF(ISBLANK(R8),"",VLOOKUP(R8,Inscripcion!$A$1:$E$200,2,FALSE))</f>
        <v/>
      </c>
      <c r="T8" s="740" t="str">
        <f>IF(ISBLANK(R8),"",VLOOKUP(R8,Inscripcion!$A$1:$E$200,3,FALSE))</f>
        <v/>
      </c>
      <c r="U8" s="741">
        <f>VLOOKUP(Q8,Rifa!$A$1:$C$100,2,FALSE)</f>
        <v>1</v>
      </c>
      <c r="V8" s="742" t="str">
        <f>IF(ISBLANK(R8), "-", R8)</f>
        <v>-</v>
      </c>
      <c r="W8" s="743" t="str">
        <f t="shared" ref="W8:W39" si="1">IF(U8=0,0,IF(U8&lt;17,"UP","DO"))</f>
        <v>UP</v>
      </c>
    </row>
    <row r="9" spans="2:23" ht="12" customHeight="1" x14ac:dyDescent="0.25">
      <c r="B9" s="744"/>
      <c r="C9" s="730">
        <v>2</v>
      </c>
      <c r="D9" s="731" t="str">
        <f t="shared" si="0"/>
        <v>-</v>
      </c>
      <c r="E9" s="732" t="str">
        <f>IF(ISBLANK(D9),"",IF(EXACT(D9,"-"),"BYE",VLOOKUP(D9,Inscripcion!$A$1:$E$200,2,FALSE)))</f>
        <v>BYE</v>
      </c>
      <c r="F9" s="733" t="str">
        <f>IF(EXACT(D9,"-"),"",VLOOKUP(D9,Inscripcion!$A$1:$E$200,3,FALSE))</f>
        <v/>
      </c>
      <c r="G9" s="745"/>
      <c r="H9" s="734"/>
      <c r="I9" s="734"/>
      <c r="J9" s="734"/>
      <c r="K9" s="734"/>
      <c r="L9" s="734"/>
      <c r="M9" s="734"/>
      <c r="O9" s="746" t="s">
        <v>238</v>
      </c>
      <c r="P9" s="747">
        <v>2</v>
      </c>
      <c r="Q9" s="748" t="s">
        <v>234</v>
      </c>
      <c r="R9" s="749"/>
      <c r="S9" s="739" t="str">
        <f>IF(ISBLANK(R9),"",VLOOKUP(R9,Inscripcion!$A$1:$E$200,2,FALSE))</f>
        <v/>
      </c>
      <c r="T9" s="740" t="str">
        <f>IF(ISBLANK(R9),"",VLOOKUP(R9,Inscripcion!$A$1:$E$200,3,FALSE))</f>
        <v/>
      </c>
      <c r="U9" s="741">
        <f>VLOOKUP(Q9,Rifa!$A$1:$C$100,2,FALSE)</f>
        <v>64</v>
      </c>
      <c r="V9" s="742" t="str">
        <f t="shared" ref="V9:V24" si="2">IF(ISBLANK(R9),"-",R9)</f>
        <v>-</v>
      </c>
      <c r="W9" s="750" t="str">
        <f t="shared" si="1"/>
        <v>DO</v>
      </c>
    </row>
    <row r="10" spans="2:23" ht="12" customHeight="1" x14ac:dyDescent="0.25">
      <c r="B10" s="751" t="s">
        <v>239</v>
      </c>
      <c r="C10" s="730">
        <v>3</v>
      </c>
      <c r="D10" s="731" t="str">
        <f t="shared" si="0"/>
        <v>-</v>
      </c>
      <c r="E10" s="739" t="str">
        <f>IF(ISBLANK(D10),"",IF(EXACT(D10,"-"),"BYE",VLOOKUP(D10,Inscripcion!$A$1:$E$200,2,FALSE)))</f>
        <v>BYE</v>
      </c>
      <c r="F10" s="733" t="str">
        <f>IF(EXACT(D10,"-"),"",VLOOKUP(D10,Inscripcion!$A$1:$E$200,3,FALSE))</f>
        <v/>
      </c>
      <c r="G10" s="752"/>
      <c r="H10" s="753"/>
      <c r="I10" s="734"/>
      <c r="J10" s="734"/>
      <c r="K10" s="734"/>
      <c r="L10" s="734"/>
      <c r="M10" s="734"/>
      <c r="N10" s="727"/>
      <c r="O10" s="754" t="s">
        <v>238</v>
      </c>
      <c r="P10" s="755">
        <v>3</v>
      </c>
      <c r="Q10" s="756" t="s">
        <v>207</v>
      </c>
      <c r="R10" s="749"/>
      <c r="S10" s="739" t="str">
        <f>IF(ISBLANK(R10),"",VLOOKUP(R10,Inscripcion!$A$1:$E$200,2,FALSE))</f>
        <v/>
      </c>
      <c r="T10" s="740" t="str">
        <f>IF(ISBLANK(R10),"",VLOOKUP(R10,Inscripcion!$A$1:$E$200,3,FALSE))</f>
        <v/>
      </c>
      <c r="U10" s="741">
        <f>VLOOKUP(Q10,Rifa!$A$1:$C$100,2,FALSE)</f>
        <v>33</v>
      </c>
      <c r="V10" s="742" t="str">
        <f t="shared" si="2"/>
        <v>-</v>
      </c>
      <c r="W10" s="750" t="str">
        <f t="shared" si="1"/>
        <v>DO</v>
      </c>
    </row>
    <row r="11" spans="2:23" ht="12" customHeight="1" x14ac:dyDescent="0.25">
      <c r="B11" s="757" t="s">
        <v>240</v>
      </c>
      <c r="C11" s="758">
        <v>4</v>
      </c>
      <c r="D11" s="759" t="str">
        <f t="shared" si="0"/>
        <v>-</v>
      </c>
      <c r="E11" s="760" t="str">
        <f>IF(ISBLANK(D11),"",IF(EXACT(D11,"-"),"BYE",VLOOKUP(D11,Inscripcion!$A$1:$E$200,2,FALSE)))</f>
        <v>BYE</v>
      </c>
      <c r="F11" s="761" t="str">
        <f>IF(EXACT(D11,"-"),"",VLOOKUP(D11,Inscripcion!$A$1:$E$200,3,FALSE))</f>
        <v/>
      </c>
      <c r="G11" s="734"/>
      <c r="H11" s="762"/>
      <c r="I11" s="734"/>
      <c r="J11" s="734"/>
      <c r="K11" s="734"/>
      <c r="L11" s="734"/>
      <c r="M11" s="734"/>
      <c r="N11" s="727"/>
      <c r="O11" s="754" t="s">
        <v>238</v>
      </c>
      <c r="P11" s="755">
        <v>4</v>
      </c>
      <c r="Q11" s="756" t="s">
        <v>206</v>
      </c>
      <c r="R11" s="749"/>
      <c r="S11" s="739" t="str">
        <f>IF(ISBLANK(R11),"",VLOOKUP(R11,Inscripcion!$A$1:$E$200,2,FALSE))</f>
        <v/>
      </c>
      <c r="T11" s="740" t="str">
        <f>IF(ISBLANK(R11),"",VLOOKUP(R11,Inscripcion!$A$1:$E$200,3,FALSE))</f>
        <v/>
      </c>
      <c r="U11" s="741">
        <f>VLOOKUP(Q11,Rifa!$A$1:$C$100,2,FALSE)</f>
        <v>32</v>
      </c>
      <c r="V11" s="742" t="str">
        <f t="shared" si="2"/>
        <v>-</v>
      </c>
      <c r="W11" s="750" t="str">
        <f t="shared" si="1"/>
        <v>DO</v>
      </c>
    </row>
    <row r="12" spans="2:23" ht="12" customHeight="1" x14ac:dyDescent="0.25">
      <c r="B12" s="763" t="s">
        <v>240</v>
      </c>
      <c r="C12" s="764">
        <v>5</v>
      </c>
      <c r="D12" s="765" t="str">
        <f t="shared" si="0"/>
        <v>-</v>
      </c>
      <c r="E12" s="766" t="str">
        <f>IF(ISBLANK(D12),"",IF(EXACT(D12,"-"),"BYE",VLOOKUP(D12,Inscripcion!$A$1:$E$200,2,FALSE)))</f>
        <v>BYE</v>
      </c>
      <c r="F12" s="767" t="str">
        <f>IF(EXACT(D12,"-"),"",VLOOKUP(D12,Inscripcion!$A$1:$E$200,3,FALSE))</f>
        <v/>
      </c>
      <c r="G12" s="734"/>
      <c r="H12" s="762"/>
      <c r="I12" s="753"/>
      <c r="J12" s="734"/>
      <c r="K12" s="734"/>
      <c r="L12" s="734"/>
      <c r="M12" s="734"/>
      <c r="N12" s="727"/>
      <c r="O12" s="768" t="s">
        <v>238</v>
      </c>
      <c r="P12" s="769">
        <v>5</v>
      </c>
      <c r="Q12" s="770" t="s">
        <v>220</v>
      </c>
      <c r="R12" s="749"/>
      <c r="S12" s="739" t="str">
        <f>IF(ISBLANK(R12),"",VLOOKUP(R12,Inscripcion!$A$1:$E$200,2,FALSE))</f>
        <v/>
      </c>
      <c r="T12" s="740" t="str">
        <f>IF(ISBLANK(R12),"",VLOOKUP(R12,Inscripcion!$A$1:$E$200,3,FALSE))</f>
        <v/>
      </c>
      <c r="U12" s="741">
        <f>VLOOKUP(Q12,Rifa!$A$1:$C$100,2,FALSE)</f>
        <v>48</v>
      </c>
      <c r="V12" s="742" t="str">
        <f t="shared" si="2"/>
        <v>-</v>
      </c>
      <c r="W12" s="750" t="str">
        <f t="shared" si="1"/>
        <v>DO</v>
      </c>
    </row>
    <row r="13" spans="2:23" ht="12" customHeight="1" x14ac:dyDescent="0.25">
      <c r="B13" s="751" t="s">
        <v>239</v>
      </c>
      <c r="C13" s="730">
        <v>6</v>
      </c>
      <c r="D13" s="731" t="str">
        <f t="shared" si="0"/>
        <v>-</v>
      </c>
      <c r="E13" s="771" t="str">
        <f>IF(ISBLANK(D13),"",IF(EXACT(D13,"-"),"BYE",VLOOKUP(D13,Inscripcion!$A$1:$E$200,2,FALSE)))</f>
        <v>BYE</v>
      </c>
      <c r="F13" s="733" t="str">
        <f>IF(EXACT(D13,"-"),"",VLOOKUP(D13,Inscripcion!$A$1:$E$200,3,FALSE))</f>
        <v/>
      </c>
      <c r="G13" s="745"/>
      <c r="H13" s="772"/>
      <c r="I13" s="762"/>
      <c r="J13" s="734"/>
      <c r="K13" s="734"/>
      <c r="L13" s="734"/>
      <c r="M13" s="734"/>
      <c r="N13" s="727"/>
      <c r="O13" s="768" t="s">
        <v>238</v>
      </c>
      <c r="P13" s="769">
        <v>6</v>
      </c>
      <c r="Q13" s="770" t="s">
        <v>193</v>
      </c>
      <c r="R13" s="749"/>
      <c r="S13" s="739" t="str">
        <f>IF(ISBLANK(R13),"",VLOOKUP(R13,Inscripcion!$A$1:$E$200,2,FALSE))</f>
        <v/>
      </c>
      <c r="T13" s="740" t="str">
        <f>IF(ISBLANK(R13),"",VLOOKUP(R13,Inscripcion!$A$1:$E$200,3,FALSE))</f>
        <v/>
      </c>
      <c r="U13" s="741">
        <f>VLOOKUP(Q13,Rifa!$A$1:$C$100,2,FALSE)</f>
        <v>17</v>
      </c>
      <c r="V13" s="742" t="str">
        <f t="shared" si="2"/>
        <v>-</v>
      </c>
      <c r="W13" s="750" t="str">
        <f t="shared" si="1"/>
        <v>DO</v>
      </c>
    </row>
    <row r="14" spans="2:23" ht="12" customHeight="1" x14ac:dyDescent="0.25">
      <c r="B14" s="751" t="s">
        <v>239</v>
      </c>
      <c r="C14" s="730">
        <v>7</v>
      </c>
      <c r="D14" s="731" t="str">
        <f t="shared" si="0"/>
        <v>-</v>
      </c>
      <c r="E14" s="739" t="str">
        <f>IF(ISBLANK(D14),"",IF(EXACT(D14,"-"),"BYE",VLOOKUP(D14,Inscripcion!$A$1:$E$200,2,FALSE)))</f>
        <v>BYE</v>
      </c>
      <c r="F14" s="733" t="str">
        <f>IF(EXACT(D14,"-"),"",VLOOKUP(D14,Inscripcion!$A$1:$E$200,3,FALSE))</f>
        <v/>
      </c>
      <c r="G14" s="752"/>
      <c r="H14" s="734"/>
      <c r="I14" s="762"/>
      <c r="J14" s="734"/>
      <c r="K14" s="734"/>
      <c r="L14" s="734"/>
      <c r="M14" s="734"/>
      <c r="N14" s="727"/>
      <c r="O14" s="768" t="s">
        <v>238</v>
      </c>
      <c r="P14" s="769">
        <v>7</v>
      </c>
      <c r="Q14" s="770" t="s">
        <v>221</v>
      </c>
      <c r="R14" s="749"/>
      <c r="S14" s="739" t="str">
        <f>IF(ISBLANK(R14),"",VLOOKUP(R14,Inscripcion!$A$1:$E$200,2,FALSE))</f>
        <v/>
      </c>
      <c r="T14" s="740" t="str">
        <f>IF(ISBLANK(R14),"",VLOOKUP(R14,Inscripcion!$A$1:$E$200,3,FALSE))</f>
        <v/>
      </c>
      <c r="U14" s="741">
        <f>VLOOKUP(Q14,Rifa!$A$1:$C$100,2,FALSE)</f>
        <v>49</v>
      </c>
      <c r="V14" s="742" t="str">
        <f t="shared" si="2"/>
        <v>-</v>
      </c>
      <c r="W14" s="750" t="str">
        <f t="shared" si="1"/>
        <v>DO</v>
      </c>
    </row>
    <row r="15" spans="2:23" ht="12" customHeight="1" x14ac:dyDescent="0.25">
      <c r="B15" s="773" t="s">
        <v>240</v>
      </c>
      <c r="C15" s="774">
        <v>8</v>
      </c>
      <c r="D15" s="775" t="str">
        <f t="shared" si="0"/>
        <v>-</v>
      </c>
      <c r="E15" s="776" t="str">
        <f>IF(ISBLANK(D15),"",IF(EXACT(D15,"-"),"BYE",VLOOKUP(D15,Inscripcion!$A$1:$E$200,2,FALSE)))</f>
        <v>BYE</v>
      </c>
      <c r="F15" s="777" t="str">
        <f>IF(EXACT(D15,"-"),"",VLOOKUP(D15,Inscripcion!$A$1:$E$200,3,FALSE))</f>
        <v/>
      </c>
      <c r="G15" s="734"/>
      <c r="H15" s="734"/>
      <c r="I15" s="762"/>
      <c r="J15" s="734"/>
      <c r="K15" s="734"/>
      <c r="L15" s="734"/>
      <c r="M15" s="734"/>
      <c r="N15" s="727"/>
      <c r="O15" s="768" t="s">
        <v>238</v>
      </c>
      <c r="P15" s="769">
        <v>8</v>
      </c>
      <c r="Q15" s="770" t="s">
        <v>192</v>
      </c>
      <c r="R15" s="749"/>
      <c r="S15" s="739" t="str">
        <f>IF(ISBLANK(R15),"",VLOOKUP(R15,Inscripcion!$A$1:$E$200,2,FALSE))</f>
        <v/>
      </c>
      <c r="T15" s="740" t="str">
        <f>IF(ISBLANK(R15),"",VLOOKUP(R15,Inscripcion!$A$1:$E$200,3,FALSE))</f>
        <v/>
      </c>
      <c r="U15" s="741">
        <f>VLOOKUP(Q15,Rifa!$A$1:$C$100,2,FALSE)</f>
        <v>16</v>
      </c>
      <c r="V15" s="742" t="str">
        <f t="shared" si="2"/>
        <v>-</v>
      </c>
      <c r="W15" s="750" t="str">
        <f t="shared" si="1"/>
        <v>UP</v>
      </c>
    </row>
    <row r="16" spans="2:23" ht="12" customHeight="1" x14ac:dyDescent="0.25">
      <c r="B16" s="763" t="s">
        <v>240</v>
      </c>
      <c r="C16" s="764">
        <v>9</v>
      </c>
      <c r="D16" s="765" t="str">
        <f t="shared" si="0"/>
        <v>-</v>
      </c>
      <c r="E16" s="766" t="str">
        <f>IF(ISBLANK(D16),"",IF(EXACT(D16,"-"),"BYE",VLOOKUP(D16,Inscripcion!$A$1:$E$200,2,FALSE)))</f>
        <v>BYE</v>
      </c>
      <c r="F16" s="767" t="str">
        <f>IF(EXACT(D16,"-"),"",VLOOKUP(D16,Inscripcion!$A$1:$E$200,3,FALSE))</f>
        <v/>
      </c>
      <c r="G16" s="734"/>
      <c r="H16" s="734"/>
      <c r="I16" s="762"/>
      <c r="J16" s="753"/>
      <c r="K16" s="734"/>
      <c r="L16" s="734"/>
      <c r="M16" s="734"/>
      <c r="N16" s="727"/>
      <c r="O16" s="778" t="s">
        <v>238</v>
      </c>
      <c r="P16" s="779">
        <v>9</v>
      </c>
      <c r="Q16" s="780" t="s">
        <v>214</v>
      </c>
      <c r="R16" s="749"/>
      <c r="S16" s="739" t="str">
        <f>IF(ISBLANK(R16),"",VLOOKUP(R16,Inscripcion!$A$1:$E$200,2,FALSE))</f>
        <v/>
      </c>
      <c r="T16" s="740" t="str">
        <f>IF(ISBLANK(R16),"",VLOOKUP(R16,Inscripcion!$A$1:$E$200,3,FALSE))</f>
        <v/>
      </c>
      <c r="U16" s="741">
        <f>VLOOKUP(Q16,Rifa!$A$1:$C$100,2,FALSE)</f>
        <v>41</v>
      </c>
      <c r="V16" s="742" t="str">
        <f t="shared" si="2"/>
        <v>-</v>
      </c>
      <c r="W16" s="750" t="str">
        <f t="shared" si="1"/>
        <v>DO</v>
      </c>
    </row>
    <row r="17" spans="2:23" ht="12" customHeight="1" x14ac:dyDescent="0.25">
      <c r="B17" s="751" t="s">
        <v>239</v>
      </c>
      <c r="C17" s="730">
        <v>10</v>
      </c>
      <c r="D17" s="731" t="str">
        <f t="shared" si="0"/>
        <v>-</v>
      </c>
      <c r="E17" s="771" t="str">
        <f>IF(ISBLANK(D17),"",IF(EXACT(D17,"-"),"BYE",VLOOKUP(D17,Inscripcion!$A$1:$E$200,2,FALSE)))</f>
        <v>BYE</v>
      </c>
      <c r="F17" s="733" t="str">
        <f>IF(EXACT(D17,"-"),"",VLOOKUP(D17,Inscripcion!$A$1:$E$200,3,FALSE))</f>
        <v/>
      </c>
      <c r="G17" s="745"/>
      <c r="H17" s="734"/>
      <c r="I17" s="762"/>
      <c r="J17" s="762"/>
      <c r="K17" s="734"/>
      <c r="L17" s="734"/>
      <c r="M17" s="734"/>
      <c r="N17" s="727"/>
      <c r="O17" s="778" t="s">
        <v>238</v>
      </c>
      <c r="P17" s="779">
        <v>10</v>
      </c>
      <c r="Q17" s="780" t="s">
        <v>227</v>
      </c>
      <c r="R17" s="749"/>
      <c r="S17" s="739" t="str">
        <f>IF(ISBLANK(R17),"",VLOOKUP(R17,Inscripcion!$A$1:$E$200,2,FALSE))</f>
        <v/>
      </c>
      <c r="T17" s="740" t="str">
        <f>IF(ISBLANK(R17),"",VLOOKUP(R17,Inscripcion!$A$1:$E$200,3,FALSE))</f>
        <v/>
      </c>
      <c r="U17" s="741">
        <f>VLOOKUP(Q17,Rifa!$A$1:$C$100,2,FALSE)</f>
        <v>56</v>
      </c>
      <c r="V17" s="742" t="str">
        <f t="shared" si="2"/>
        <v>-</v>
      </c>
      <c r="W17" s="750" t="str">
        <f t="shared" si="1"/>
        <v>DO</v>
      </c>
    </row>
    <row r="18" spans="2:23" ht="12" customHeight="1" x14ac:dyDescent="0.25">
      <c r="B18" s="751" t="s">
        <v>239</v>
      </c>
      <c r="C18" s="730">
        <v>11</v>
      </c>
      <c r="D18" s="731" t="str">
        <f t="shared" si="0"/>
        <v>-</v>
      </c>
      <c r="E18" s="739" t="str">
        <f>IF(ISBLANK(D18),"",IF(EXACT(D18,"-"),"BYE",VLOOKUP(D18,Inscripcion!$A$1:$E$200,2,FALSE)))</f>
        <v>BYE</v>
      </c>
      <c r="F18" s="733" t="str">
        <f>IF(EXACT(D18,"-"),"",VLOOKUP(D18,Inscripcion!$A$1:$E$200,3,FALSE))</f>
        <v/>
      </c>
      <c r="G18" s="752"/>
      <c r="H18" s="753"/>
      <c r="I18" s="762"/>
      <c r="J18" s="762"/>
      <c r="K18" s="734"/>
      <c r="L18" s="734"/>
      <c r="M18" s="734"/>
      <c r="N18" s="727"/>
      <c r="O18" s="778" t="s">
        <v>238</v>
      </c>
      <c r="P18" s="779">
        <v>11</v>
      </c>
      <c r="Q18" s="780" t="s">
        <v>228</v>
      </c>
      <c r="R18" s="749"/>
      <c r="S18" s="739" t="str">
        <f>IF(ISBLANK(R18),"",VLOOKUP(R18,Inscripcion!$A$1:$E$200,2,FALSE))</f>
        <v/>
      </c>
      <c r="T18" s="740" t="str">
        <f>IF(ISBLANK(R18),"",VLOOKUP(R18,Inscripcion!$A$1:$E$200,3,FALSE))</f>
        <v/>
      </c>
      <c r="U18" s="741">
        <f>VLOOKUP(Q18,Rifa!$A$1:$C$100,2,FALSE)</f>
        <v>57</v>
      </c>
      <c r="V18" s="742" t="str">
        <f t="shared" si="2"/>
        <v>-</v>
      </c>
      <c r="W18" s="750" t="str">
        <f t="shared" si="1"/>
        <v>DO</v>
      </c>
    </row>
    <row r="19" spans="2:23" ht="12" customHeight="1" x14ac:dyDescent="0.25">
      <c r="B19" s="781" t="s">
        <v>241</v>
      </c>
      <c r="C19" s="758">
        <v>12</v>
      </c>
      <c r="D19" s="759" t="str">
        <f t="shared" si="0"/>
        <v>-</v>
      </c>
      <c r="E19" s="760" t="str">
        <f>IF(ISBLANK(D19),"",IF(EXACT(D19,"-"),"BYE",VLOOKUP(D19,Inscripcion!$A$1:$E$200,2,FALSE)))</f>
        <v>BYE</v>
      </c>
      <c r="F19" s="761" t="str">
        <f>IF(EXACT(D19,"-"),"",VLOOKUP(D19,Inscripcion!$A$1:$E$200,3,FALSE))</f>
        <v/>
      </c>
      <c r="G19" s="734"/>
      <c r="H19" s="762"/>
      <c r="I19" s="772"/>
      <c r="J19" s="762"/>
      <c r="K19" s="734"/>
      <c r="L19" s="734"/>
      <c r="M19" s="734"/>
      <c r="N19" s="727"/>
      <c r="O19" s="778" t="s">
        <v>238</v>
      </c>
      <c r="P19" s="779">
        <v>12</v>
      </c>
      <c r="Q19" s="780" t="s">
        <v>186</v>
      </c>
      <c r="R19" s="749"/>
      <c r="S19" s="739" t="str">
        <f>IF(ISBLANK(R19),"",VLOOKUP(R19,Inscripcion!$A$1:$E$200,2,FALSE))</f>
        <v/>
      </c>
      <c r="T19" s="740" t="str">
        <f>IF(ISBLANK(R19),"",VLOOKUP(R19,Inscripcion!$A$1:$E$200,3,FALSE))</f>
        <v/>
      </c>
      <c r="U19" s="741">
        <f>VLOOKUP(Q19,Rifa!$A$1:$C$100,2,FALSE)</f>
        <v>9</v>
      </c>
      <c r="V19" s="742" t="str">
        <f t="shared" si="2"/>
        <v>-</v>
      </c>
      <c r="W19" s="750" t="str">
        <f t="shared" si="1"/>
        <v>UP</v>
      </c>
    </row>
    <row r="20" spans="2:23" ht="12" customHeight="1" x14ac:dyDescent="0.25">
      <c r="B20" s="782" t="s">
        <v>241</v>
      </c>
      <c r="C20" s="764">
        <v>13</v>
      </c>
      <c r="D20" s="765" t="str">
        <f t="shared" si="0"/>
        <v>-</v>
      </c>
      <c r="E20" s="766" t="str">
        <f>IF(ISBLANK(D20),"",IF(EXACT(D20,"-"),"BYE",VLOOKUP(D20,Inscripcion!$A$1:$E$200,2,FALSE)))</f>
        <v>BYE</v>
      </c>
      <c r="F20" s="767" t="str">
        <f>IF(EXACT(D20,"-"),"",VLOOKUP(D20,Inscripcion!$A$1:$E$200,3,FALSE))</f>
        <v/>
      </c>
      <c r="G20" s="734"/>
      <c r="H20" s="762"/>
      <c r="I20" s="734"/>
      <c r="J20" s="762"/>
      <c r="K20" s="734"/>
      <c r="L20" s="734"/>
      <c r="M20" s="734"/>
      <c r="N20" s="727"/>
      <c r="O20" s="778" t="s">
        <v>238</v>
      </c>
      <c r="P20" s="779">
        <v>13</v>
      </c>
      <c r="Q20" s="780" t="s">
        <v>199</v>
      </c>
      <c r="R20" s="749"/>
      <c r="S20" s="739" t="str">
        <f>IF(ISBLANK(R20),"",VLOOKUP(R20,Inscripcion!$A$1:$E$200,2,FALSE))</f>
        <v/>
      </c>
      <c r="T20" s="740" t="str">
        <f>IF(ISBLANK(R20),"",VLOOKUP(R20,Inscripcion!$A$1:$E$200,3,FALSE))</f>
        <v/>
      </c>
      <c r="U20" s="741">
        <f>VLOOKUP(Q20,Rifa!$A$1:$C$100,2,FALSE)</f>
        <v>24</v>
      </c>
      <c r="V20" s="742" t="str">
        <f t="shared" si="2"/>
        <v>-</v>
      </c>
      <c r="W20" s="750" t="str">
        <f t="shared" si="1"/>
        <v>DO</v>
      </c>
    </row>
    <row r="21" spans="2:23" ht="12" customHeight="1" x14ac:dyDescent="0.25">
      <c r="B21" s="751" t="s">
        <v>239</v>
      </c>
      <c r="C21" s="730">
        <v>14</v>
      </c>
      <c r="D21" s="731" t="str">
        <f t="shared" si="0"/>
        <v>-</v>
      </c>
      <c r="E21" s="771" t="str">
        <f>IF(ISBLANK(D21),"",IF(EXACT(D21,"-"),"BYE",VLOOKUP(D21,Inscripcion!$A$1:$E$200,2,FALSE)))</f>
        <v>BYE</v>
      </c>
      <c r="F21" s="733" t="str">
        <f>IF(EXACT(D21,"-"),"",VLOOKUP(D21,Inscripcion!$A$1:$E$200,3,FALSE))</f>
        <v/>
      </c>
      <c r="G21" s="745"/>
      <c r="H21" s="772"/>
      <c r="I21" s="734"/>
      <c r="J21" s="762"/>
      <c r="K21" s="734"/>
      <c r="L21" s="734"/>
      <c r="M21" s="734"/>
      <c r="N21" s="727"/>
      <c r="O21" s="778" t="s">
        <v>238</v>
      </c>
      <c r="P21" s="779">
        <v>14</v>
      </c>
      <c r="Q21" s="780" t="s">
        <v>200</v>
      </c>
      <c r="R21" s="749"/>
      <c r="S21" s="739" t="str">
        <f>IF(ISBLANK(R21),"",VLOOKUP(R21,Inscripcion!$A$1:$E$200,2,FALSE))</f>
        <v/>
      </c>
      <c r="T21" s="740" t="str">
        <f>IF(ISBLANK(R21),"",VLOOKUP(R21,Inscripcion!$A$1:$E$200,3,FALSE))</f>
        <v/>
      </c>
      <c r="U21" s="741">
        <f>VLOOKUP(Q21,Rifa!$A$1:$C$100,2,FALSE)</f>
        <v>25</v>
      </c>
      <c r="V21" s="742" t="str">
        <f t="shared" si="2"/>
        <v>-</v>
      </c>
      <c r="W21" s="750" t="str">
        <f t="shared" si="1"/>
        <v>DO</v>
      </c>
    </row>
    <row r="22" spans="2:23" ht="12" customHeight="1" x14ac:dyDescent="0.25">
      <c r="B22" s="783"/>
      <c r="C22" s="730">
        <v>15</v>
      </c>
      <c r="D22" s="731" t="str">
        <f t="shared" si="0"/>
        <v>-</v>
      </c>
      <c r="E22" s="739" t="str">
        <f>IF(ISBLANK(D22),"",IF(EXACT(D22,"-"),"BYE",VLOOKUP(D22,Inscripcion!$A$1:$E$200,2,FALSE)))</f>
        <v>BYE</v>
      </c>
      <c r="F22" s="733" t="str">
        <f>IF(EXACT(D22,"-"),"",VLOOKUP(D22,Inscripcion!$A$1:$E$200,3,FALSE))</f>
        <v/>
      </c>
      <c r="G22" s="752"/>
      <c r="H22" s="734"/>
      <c r="I22" s="734"/>
      <c r="J22" s="762"/>
      <c r="K22" s="734"/>
      <c r="L22" s="734"/>
      <c r="M22" s="734"/>
      <c r="N22" s="727"/>
      <c r="O22" s="778" t="s">
        <v>238</v>
      </c>
      <c r="P22" s="779">
        <v>15</v>
      </c>
      <c r="Q22" s="780" t="s">
        <v>185</v>
      </c>
      <c r="R22" s="749"/>
      <c r="S22" s="739" t="str">
        <f>IF(ISBLANK(R22),"",VLOOKUP(R22,Inscripcion!$A$1:$E$200,2,FALSE))</f>
        <v/>
      </c>
      <c r="T22" s="740" t="str">
        <f>IF(ISBLANK(R22),"",VLOOKUP(R22,Inscripcion!$A$1:$E$200,3,FALSE))</f>
        <v/>
      </c>
      <c r="U22" s="741">
        <f>VLOOKUP(Q22,Rifa!$A$1:$C$100,2,FALSE)</f>
        <v>8</v>
      </c>
      <c r="V22" s="742" t="str">
        <f t="shared" si="2"/>
        <v>-</v>
      </c>
      <c r="W22" s="750" t="str">
        <f t="shared" si="1"/>
        <v>UP</v>
      </c>
    </row>
    <row r="23" spans="2:23" ht="12" customHeight="1" x14ac:dyDescent="0.25">
      <c r="B23" s="784" t="s">
        <v>242</v>
      </c>
      <c r="C23" s="785">
        <v>16</v>
      </c>
      <c r="D23" s="786" t="str">
        <f t="shared" si="0"/>
        <v>-</v>
      </c>
      <c r="E23" s="787" t="str">
        <f>IF(ISBLANK(D23),"",IF(EXACT(D23,"-"),"BYE",VLOOKUP(D23,Inscripcion!$A$1:$E$200,2,FALSE)))</f>
        <v>BYE</v>
      </c>
      <c r="F23" s="788" t="str">
        <f>IF(EXACT(D23,"-"),"",VLOOKUP(D23,Inscripcion!$A$1:$E$200,3,FALSE))</f>
        <v/>
      </c>
      <c r="G23" s="734"/>
      <c r="H23" s="734"/>
      <c r="I23" s="734"/>
      <c r="J23" s="734"/>
      <c r="K23" s="789"/>
      <c r="L23" s="734"/>
      <c r="M23" s="734"/>
      <c r="N23" s="727"/>
      <c r="O23" s="778" t="s">
        <v>238</v>
      </c>
      <c r="P23" s="779">
        <v>16</v>
      </c>
      <c r="Q23" s="780" t="s">
        <v>213</v>
      </c>
      <c r="R23" s="749"/>
      <c r="S23" s="739" t="str">
        <f>IF(ISBLANK(R23),"",VLOOKUP(R23,Inscripcion!$A$1:$E$200,2,FALSE))</f>
        <v/>
      </c>
      <c r="T23" s="740" t="str">
        <f>IF(ISBLANK(R23),"",VLOOKUP(R23,Inscripcion!$A$1:$E$200,3,FALSE))</f>
        <v/>
      </c>
      <c r="U23" s="741">
        <f>VLOOKUP(Q23,Rifa!$A$1:$C$100,2,FALSE)</f>
        <v>40</v>
      </c>
      <c r="V23" s="742" t="str">
        <f t="shared" si="2"/>
        <v>-</v>
      </c>
      <c r="W23" s="750" t="str">
        <f t="shared" si="1"/>
        <v>DO</v>
      </c>
    </row>
    <row r="24" spans="2:23" ht="12" customHeight="1" x14ac:dyDescent="0.25">
      <c r="B24" s="790" t="s">
        <v>242</v>
      </c>
      <c r="C24" s="764">
        <v>17</v>
      </c>
      <c r="D24" s="765" t="str">
        <f t="shared" si="0"/>
        <v>-</v>
      </c>
      <c r="E24" s="766" t="str">
        <f>IF(ISBLANK(D24),"",IF(EXACT(D24,"-"),"BYE",VLOOKUP(D24,Inscripcion!$A$1:$E$200,2,FALSE)))</f>
        <v>BYE</v>
      </c>
      <c r="F24" s="767" t="str">
        <f>IF(EXACT(D24,"-"),"",VLOOKUP(D24,Inscripcion!$A$1:$E$200,3,FALSE))</f>
        <v/>
      </c>
      <c r="G24" s="734"/>
      <c r="H24" s="734"/>
      <c r="I24" s="734"/>
      <c r="J24" s="734"/>
      <c r="K24" s="745"/>
      <c r="L24" s="734"/>
      <c r="M24" s="734"/>
      <c r="N24" s="727"/>
      <c r="O24" s="791" t="s">
        <v>238</v>
      </c>
      <c r="P24" s="792">
        <v>17</v>
      </c>
      <c r="Q24" s="793" t="s">
        <v>190</v>
      </c>
      <c r="R24" s="749"/>
      <c r="S24" s="739" t="str">
        <f>IF(ISBLANK(R24),"",VLOOKUP(R24,Inscripcion!$A$1:$E$200,2,FALSE))</f>
        <v/>
      </c>
      <c r="T24" s="740" t="str">
        <f>IF(ISBLANK(R24),"",VLOOKUP(R24,Inscripcion!$A$1:$E$200,3,FALSE))</f>
        <v/>
      </c>
      <c r="U24" s="741">
        <f>VLOOKUP(Q24,Rifa!$A$1:$C$100,2,FALSE)</f>
        <v>13</v>
      </c>
      <c r="V24" s="742" t="str">
        <f t="shared" si="2"/>
        <v>-</v>
      </c>
      <c r="W24" s="750" t="str">
        <f t="shared" si="1"/>
        <v>UP</v>
      </c>
    </row>
    <row r="25" spans="2:23" ht="12" customHeight="1" x14ac:dyDescent="0.25">
      <c r="B25" s="783"/>
      <c r="C25" s="730">
        <v>18</v>
      </c>
      <c r="D25" s="731" t="str">
        <f t="shared" si="0"/>
        <v>-</v>
      </c>
      <c r="E25" s="771" t="str">
        <f>IF(ISBLANK(D25),"",IF(EXACT(D25,"-"),"BYE",VLOOKUP(D25,Inscripcion!$A$1:$E$200,2,FALSE)))</f>
        <v>BYE</v>
      </c>
      <c r="F25" s="733" t="str">
        <f>IF(EXACT(D25,"-"),"",VLOOKUP(D25,Inscripcion!$A$1:$E$200,3,FALSE))</f>
        <v/>
      </c>
      <c r="G25" s="745"/>
      <c r="H25" s="734"/>
      <c r="I25" s="734"/>
      <c r="J25" s="762"/>
      <c r="K25" s="762"/>
      <c r="L25" s="734"/>
      <c r="M25" s="734"/>
      <c r="N25" s="727"/>
      <c r="O25" s="791" t="s">
        <v>238</v>
      </c>
      <c r="P25" s="792">
        <v>18</v>
      </c>
      <c r="Q25" s="793" t="s">
        <v>224</v>
      </c>
      <c r="R25" s="749"/>
      <c r="S25" s="739" t="str">
        <f>IF(ISBLANK(R25),"",VLOOKUP(R25,Inscripcion!$A$1:$E$200,2,FALSE))</f>
        <v/>
      </c>
      <c r="T25" s="740" t="str">
        <f>IF(ISBLANK(R25),"",VLOOKUP(R25,Inscripcion!$A$1:$E$200,3,FALSE))</f>
        <v/>
      </c>
      <c r="U25" s="741">
        <f>VLOOKUP(Q25,Rifa!$A$1:$C$100,2,FALSE)</f>
        <v>53</v>
      </c>
      <c r="V25" s="742" t="str">
        <f>IF(ISBLANK(R25), "-", R25)</f>
        <v>-</v>
      </c>
      <c r="W25" s="750" t="str">
        <f t="shared" si="1"/>
        <v>DO</v>
      </c>
    </row>
    <row r="26" spans="2:23" ht="12" customHeight="1" x14ac:dyDescent="0.25">
      <c r="B26" s="751" t="s">
        <v>239</v>
      </c>
      <c r="C26" s="730">
        <v>19</v>
      </c>
      <c r="D26" s="731" t="str">
        <f t="shared" si="0"/>
        <v>-</v>
      </c>
      <c r="E26" s="739" t="str">
        <f>IF(ISBLANK(D26),"",IF(EXACT(D26,"-"),"BYE",VLOOKUP(D26,Inscripcion!$A$1:$E$200,2,FALSE)))</f>
        <v>BYE</v>
      </c>
      <c r="F26" s="733" t="str">
        <f>IF(EXACT(D26,"-"),"",VLOOKUP(D26,Inscripcion!$A$1:$E$200,3,FALSE))</f>
        <v/>
      </c>
      <c r="G26" s="752"/>
      <c r="H26" s="753"/>
      <c r="I26" s="734"/>
      <c r="J26" s="762"/>
      <c r="K26" s="762"/>
      <c r="L26" s="734"/>
      <c r="M26" s="734"/>
      <c r="N26" s="727"/>
      <c r="O26" s="791" t="s">
        <v>238</v>
      </c>
      <c r="P26" s="792">
        <v>19</v>
      </c>
      <c r="Q26" s="793" t="s">
        <v>189</v>
      </c>
      <c r="R26" s="749"/>
      <c r="S26" s="739" t="str">
        <f>IF(ISBLANK(R26),"",VLOOKUP(R26,Inscripcion!$A$1:$E$200,2,FALSE))</f>
        <v/>
      </c>
      <c r="T26" s="740" t="str">
        <f>IF(ISBLANK(R26),"",VLOOKUP(R26,Inscripcion!$A$1:$E$200,3,FALSE))</f>
        <v/>
      </c>
      <c r="U26" s="741">
        <f>VLOOKUP(Q26,Rifa!$A$1:$C$100,2,FALSE)</f>
        <v>12</v>
      </c>
      <c r="V26" s="742" t="str">
        <f t="shared" ref="V26:V39" si="3">IF(ISBLANK(R26),"-",R26)</f>
        <v>-</v>
      </c>
      <c r="W26" s="750" t="str">
        <f t="shared" si="1"/>
        <v>UP</v>
      </c>
    </row>
    <row r="27" spans="2:23" ht="12" customHeight="1" x14ac:dyDescent="0.25">
      <c r="B27" s="781" t="s">
        <v>241</v>
      </c>
      <c r="C27" s="758">
        <v>20</v>
      </c>
      <c r="D27" s="759" t="str">
        <f t="shared" si="0"/>
        <v>-</v>
      </c>
      <c r="E27" s="760" t="str">
        <f>IF(ISBLANK(D27),"",IF(EXACT(D27,"-"),"BYE",VLOOKUP(D27,Inscripcion!$A$1:$E$200,2,FALSE)))</f>
        <v>BYE</v>
      </c>
      <c r="F27" s="761" t="str">
        <f>IF(EXACT(D27,"-"),"",VLOOKUP(D27,Inscripcion!$A$1:$E$200,3,FALSE))</f>
        <v/>
      </c>
      <c r="G27" s="734"/>
      <c r="H27" s="762"/>
      <c r="I27" s="734"/>
      <c r="J27" s="762"/>
      <c r="K27" s="762"/>
      <c r="L27" s="734"/>
      <c r="M27" s="734"/>
      <c r="N27" s="727"/>
      <c r="O27" s="791" t="s">
        <v>238</v>
      </c>
      <c r="P27" s="792">
        <v>20</v>
      </c>
      <c r="Q27" s="793" t="s">
        <v>210</v>
      </c>
      <c r="R27" s="749"/>
      <c r="S27" s="739" t="str">
        <f>IF(ISBLANK(R27),"",VLOOKUP(R27,Inscripcion!$A$1:$E$200,2,FALSE))</f>
        <v/>
      </c>
      <c r="T27" s="740" t="str">
        <f>IF(ISBLANK(R27),"",VLOOKUP(R27,Inscripcion!$A$1:$E$200,3,FALSE))</f>
        <v/>
      </c>
      <c r="U27" s="741">
        <f>VLOOKUP(Q27,Rifa!$A$1:$C$100,2,FALSE)</f>
        <v>37</v>
      </c>
      <c r="V27" s="742" t="str">
        <f t="shared" si="3"/>
        <v>-</v>
      </c>
      <c r="W27" s="750" t="str">
        <f t="shared" si="1"/>
        <v>DO</v>
      </c>
    </row>
    <row r="28" spans="2:23" ht="12" customHeight="1" x14ac:dyDescent="0.25">
      <c r="B28" s="782" t="s">
        <v>241</v>
      </c>
      <c r="C28" s="764">
        <v>21</v>
      </c>
      <c r="D28" s="765" t="str">
        <f t="shared" si="0"/>
        <v>-</v>
      </c>
      <c r="E28" s="766" t="str">
        <f>IF(ISBLANK(D28),"",IF(EXACT(D28,"-"),"BYE",VLOOKUP(D28,Inscripcion!$A$1:$E$200,2,FALSE)))</f>
        <v>BYE</v>
      </c>
      <c r="F28" s="767" t="str">
        <f>IF(EXACT(D28,"-"),"",VLOOKUP(D28,Inscripcion!$A$1:$E$200,3,FALSE))</f>
        <v/>
      </c>
      <c r="G28" s="734"/>
      <c r="H28" s="762"/>
      <c r="I28" s="753"/>
      <c r="J28" s="762"/>
      <c r="K28" s="762"/>
      <c r="L28" s="734"/>
      <c r="M28" s="734"/>
      <c r="N28" s="727"/>
      <c r="O28" s="791" t="s">
        <v>238</v>
      </c>
      <c r="P28" s="792">
        <v>21</v>
      </c>
      <c r="Q28" s="793" t="s">
        <v>223</v>
      </c>
      <c r="R28" s="749"/>
      <c r="S28" s="739" t="str">
        <f>IF(ISBLANK(R28),"",VLOOKUP(R28,Inscripcion!$A$1:$E$200,2,FALSE))</f>
        <v/>
      </c>
      <c r="T28" s="740" t="str">
        <f>IF(ISBLANK(R28),"",VLOOKUP(R28,Inscripcion!$A$1:$E$200,3,FALSE))</f>
        <v/>
      </c>
      <c r="U28" s="741">
        <f>VLOOKUP(Q28,Rifa!$A$1:$C$100,2,FALSE)</f>
        <v>52</v>
      </c>
      <c r="V28" s="742" t="str">
        <f t="shared" si="3"/>
        <v>-</v>
      </c>
      <c r="W28" s="750" t="str">
        <f t="shared" si="1"/>
        <v>DO</v>
      </c>
    </row>
    <row r="29" spans="2:23" ht="12" customHeight="1" x14ac:dyDescent="0.25">
      <c r="B29" s="751" t="s">
        <v>239</v>
      </c>
      <c r="C29" s="730">
        <v>22</v>
      </c>
      <c r="D29" s="731" t="str">
        <f t="shared" si="0"/>
        <v>-</v>
      </c>
      <c r="E29" s="771" t="str">
        <f>IF(ISBLANK(D29),"",IF(EXACT(D29,"-"),"BYE",VLOOKUP(D29,Inscripcion!$A$1:$E$200,2,FALSE)))</f>
        <v>BYE</v>
      </c>
      <c r="F29" s="733" t="str">
        <f>IF(EXACT(D29,"-"),"",VLOOKUP(D29,Inscripcion!$A$1:$E$200,3,FALSE))</f>
        <v/>
      </c>
      <c r="G29" s="745"/>
      <c r="H29" s="772"/>
      <c r="I29" s="762"/>
      <c r="J29" s="762"/>
      <c r="K29" s="762"/>
      <c r="L29" s="734"/>
      <c r="M29" s="734"/>
      <c r="N29" s="727"/>
      <c r="O29" s="791" t="s">
        <v>238</v>
      </c>
      <c r="P29" s="792">
        <v>22</v>
      </c>
      <c r="Q29" s="793" t="s">
        <v>196</v>
      </c>
      <c r="R29" s="749"/>
      <c r="S29" s="739" t="str">
        <f>IF(ISBLANK(R29),"",VLOOKUP(R29,Inscripcion!$A$1:$E$200,2,FALSE))</f>
        <v/>
      </c>
      <c r="T29" s="740" t="str">
        <f>IF(ISBLANK(R29),"",VLOOKUP(R29,Inscripcion!$A$1:$E$200,3,FALSE))</f>
        <v/>
      </c>
      <c r="U29" s="741">
        <f>VLOOKUP(Q29,Rifa!$A$1:$C$100,2,FALSE)</f>
        <v>21</v>
      </c>
      <c r="V29" s="742" t="str">
        <f t="shared" si="3"/>
        <v>-</v>
      </c>
      <c r="W29" s="750" t="str">
        <f t="shared" si="1"/>
        <v>DO</v>
      </c>
    </row>
    <row r="30" spans="2:23" ht="12" customHeight="1" x14ac:dyDescent="0.25">
      <c r="B30" s="751" t="s">
        <v>239</v>
      </c>
      <c r="C30" s="730">
        <v>23</v>
      </c>
      <c r="D30" s="731" t="str">
        <f t="shared" si="0"/>
        <v>-</v>
      </c>
      <c r="E30" s="739" t="str">
        <f>IF(ISBLANK(D30),"",IF(EXACT(D30,"-"),"BYE",VLOOKUP(D30,Inscripcion!$A$1:$E$200,2,FALSE)))</f>
        <v>BYE</v>
      </c>
      <c r="F30" s="733" t="str">
        <f>IF(EXACT(D30,"-"),"",VLOOKUP(D30,Inscripcion!$A$1:$E$200,3,FALSE))</f>
        <v/>
      </c>
      <c r="G30" s="752"/>
      <c r="H30" s="734"/>
      <c r="I30" s="762"/>
      <c r="J30" s="762"/>
      <c r="K30" s="762"/>
      <c r="L30" s="734"/>
      <c r="M30" s="734"/>
      <c r="N30" s="727"/>
      <c r="O30" s="791" t="s">
        <v>238</v>
      </c>
      <c r="P30" s="792">
        <v>23</v>
      </c>
      <c r="Q30" s="793" t="s">
        <v>182</v>
      </c>
      <c r="R30" s="749"/>
      <c r="S30" s="739" t="str">
        <f>IF(ISBLANK(R30),"",VLOOKUP(R30,Inscripcion!$A$1:$E$200,2,FALSE))</f>
        <v/>
      </c>
      <c r="T30" s="740" t="str">
        <f>IF(ISBLANK(R30),"",VLOOKUP(R30,Inscripcion!$A$1:$E$200,3,FALSE))</f>
        <v/>
      </c>
      <c r="U30" s="741">
        <f>VLOOKUP(Q30,Rifa!$A$1:$C$100,2,FALSE)</f>
        <v>5</v>
      </c>
      <c r="V30" s="742" t="str">
        <f t="shared" si="3"/>
        <v>-</v>
      </c>
      <c r="W30" s="750" t="str">
        <f t="shared" si="1"/>
        <v>UP</v>
      </c>
    </row>
    <row r="31" spans="2:23" ht="12" customHeight="1" x14ac:dyDescent="0.25">
      <c r="B31" s="773" t="s">
        <v>240</v>
      </c>
      <c r="C31" s="774">
        <v>24</v>
      </c>
      <c r="D31" s="775" t="str">
        <f t="shared" si="0"/>
        <v>-</v>
      </c>
      <c r="E31" s="776" t="str">
        <f>IF(ISBLANK(D31),"",IF(EXACT(D31,"-"),"BYE",VLOOKUP(D31,Inscripcion!$A$1:$E$200,2,FALSE)))</f>
        <v>BYE</v>
      </c>
      <c r="F31" s="777" t="str">
        <f>IF(EXACT(D31,"-"),"",VLOOKUP(D31,Inscripcion!$A$1:$E$200,3,FALSE))</f>
        <v/>
      </c>
      <c r="G31" s="734"/>
      <c r="H31" s="734"/>
      <c r="I31" s="762"/>
      <c r="J31" s="772"/>
      <c r="K31" s="762"/>
      <c r="L31" s="734"/>
      <c r="M31" s="734"/>
      <c r="N31" s="727"/>
      <c r="O31" s="791" t="s">
        <v>238</v>
      </c>
      <c r="P31" s="792">
        <v>24</v>
      </c>
      <c r="Q31" s="793" t="s">
        <v>203</v>
      </c>
      <c r="R31" s="749"/>
      <c r="S31" s="739" t="str">
        <f>IF(ISBLANK(R31),"",VLOOKUP(R31,Inscripcion!$A$1:$E$200,2,FALSE))</f>
        <v/>
      </c>
      <c r="T31" s="740" t="str">
        <f>IF(ISBLANK(R31),"",VLOOKUP(R31,Inscripcion!$A$1:$E$200,3,FALSE))</f>
        <v/>
      </c>
      <c r="U31" s="741">
        <f>VLOOKUP(Q31,Rifa!$A$1:$C$100,2,FALSE)</f>
        <v>28</v>
      </c>
      <c r="V31" s="742" t="str">
        <f t="shared" si="3"/>
        <v>-</v>
      </c>
      <c r="W31" s="750" t="str">
        <f t="shared" si="1"/>
        <v>DO</v>
      </c>
    </row>
    <row r="32" spans="2:23" ht="12" customHeight="1" x14ac:dyDescent="0.25">
      <c r="B32" s="763" t="s">
        <v>240</v>
      </c>
      <c r="C32" s="764">
        <v>25</v>
      </c>
      <c r="D32" s="765" t="str">
        <f t="shared" si="0"/>
        <v>-</v>
      </c>
      <c r="E32" s="766" t="str">
        <f>IF(ISBLANK(D32),"",IF(EXACT(D32,"-"),"BYE",VLOOKUP(D32,Inscripcion!$A$1:$E$200,2,FALSE)))</f>
        <v>BYE</v>
      </c>
      <c r="F32" s="767" t="str">
        <f>IF(EXACT(D32,"-"),"",VLOOKUP(D32,Inscripcion!$A$1:$E$200,3,FALSE))</f>
        <v/>
      </c>
      <c r="G32" s="734"/>
      <c r="H32" s="734"/>
      <c r="I32" s="762"/>
      <c r="J32" s="734"/>
      <c r="K32" s="762"/>
      <c r="L32" s="734"/>
      <c r="M32" s="734"/>
      <c r="N32" s="727"/>
      <c r="O32" s="791" t="s">
        <v>238</v>
      </c>
      <c r="P32" s="792">
        <v>25</v>
      </c>
      <c r="Q32" s="793" t="s">
        <v>231</v>
      </c>
      <c r="R32" s="749"/>
      <c r="S32" s="739" t="str">
        <f>IF(ISBLANK(R32),"",VLOOKUP(R32,Inscripcion!$A$1:$E$200,2,FALSE))</f>
        <v/>
      </c>
      <c r="T32" s="740" t="str">
        <f>IF(ISBLANK(R32),"",VLOOKUP(R32,Inscripcion!$A$1:$E$200,3,FALSE))</f>
        <v/>
      </c>
      <c r="U32" s="741">
        <f>VLOOKUP(Q32,Rifa!$A$1:$C$100,2,FALSE)</f>
        <v>60</v>
      </c>
      <c r="V32" s="742" t="str">
        <f t="shared" si="3"/>
        <v>-</v>
      </c>
      <c r="W32" s="750" t="str">
        <f t="shared" si="1"/>
        <v>DO</v>
      </c>
    </row>
    <row r="33" spans="2:23" ht="12" customHeight="1" x14ac:dyDescent="0.25">
      <c r="B33" s="751" t="s">
        <v>239</v>
      </c>
      <c r="C33" s="730">
        <v>26</v>
      </c>
      <c r="D33" s="731" t="str">
        <f t="shared" si="0"/>
        <v>-</v>
      </c>
      <c r="E33" s="771" t="str">
        <f>IF(ISBLANK(D33),"",IF(EXACT(D33,"-"),"BYE",VLOOKUP(D33,Inscripcion!$A$1:$E$200,2,FALSE)))</f>
        <v>BYE</v>
      </c>
      <c r="F33" s="733" t="str">
        <f>IF(EXACT(D33,"-"),"",VLOOKUP(D33,Inscripcion!$A$1:$E$200,3,FALSE))</f>
        <v/>
      </c>
      <c r="G33" s="745"/>
      <c r="H33" s="734"/>
      <c r="I33" s="762"/>
      <c r="J33" s="734"/>
      <c r="K33" s="762"/>
      <c r="L33" s="734"/>
      <c r="M33" s="734"/>
      <c r="N33" s="727"/>
      <c r="O33" s="791" t="s">
        <v>238</v>
      </c>
      <c r="P33" s="792">
        <v>26</v>
      </c>
      <c r="Q33" s="793" t="s">
        <v>217</v>
      </c>
      <c r="R33" s="749"/>
      <c r="S33" s="739" t="str">
        <f>IF(ISBLANK(R33),"",VLOOKUP(R33,Inscripcion!$A$1:$E$200,2,FALSE))</f>
        <v/>
      </c>
      <c r="T33" s="740" t="str">
        <f>IF(ISBLANK(R33),"",VLOOKUP(R33,Inscripcion!$A$1:$E$200,3,FALSE))</f>
        <v/>
      </c>
      <c r="U33" s="741">
        <f>VLOOKUP(Q33,Rifa!$A$1:$C$100,2,FALSE)</f>
        <v>44</v>
      </c>
      <c r="V33" s="742" t="str">
        <f t="shared" si="3"/>
        <v>-</v>
      </c>
      <c r="W33" s="750" t="str">
        <f t="shared" si="1"/>
        <v>DO</v>
      </c>
    </row>
    <row r="34" spans="2:23" ht="12" customHeight="1" x14ac:dyDescent="0.25">
      <c r="B34" s="751" t="s">
        <v>239</v>
      </c>
      <c r="C34" s="730">
        <v>27</v>
      </c>
      <c r="D34" s="731" t="str">
        <f t="shared" si="0"/>
        <v>-</v>
      </c>
      <c r="E34" s="739" t="str">
        <f>IF(ISBLANK(D34),"",IF(EXACT(D34,"-"),"BYE",VLOOKUP(D34,Inscripcion!$A$1:$E$200,2,FALSE)))</f>
        <v>BYE</v>
      </c>
      <c r="F34" s="733" t="str">
        <f>IF(EXACT(D34,"-"),"",VLOOKUP(D34,Inscripcion!$A$1:$E$200,3,FALSE))</f>
        <v/>
      </c>
      <c r="G34" s="752"/>
      <c r="H34" s="753"/>
      <c r="I34" s="762"/>
      <c r="J34" s="734"/>
      <c r="K34" s="762"/>
      <c r="L34" s="734"/>
      <c r="M34" s="734"/>
      <c r="N34" s="727"/>
      <c r="O34" s="791" t="s">
        <v>238</v>
      </c>
      <c r="P34" s="792">
        <v>27</v>
      </c>
      <c r="Q34" s="793" t="s">
        <v>195</v>
      </c>
      <c r="R34" s="749"/>
      <c r="S34" s="739" t="str">
        <f>IF(ISBLANK(R34),"",VLOOKUP(R34,Inscripcion!$A$1:$E$200,2,FALSE))</f>
        <v/>
      </c>
      <c r="T34" s="740" t="str">
        <f>IF(ISBLANK(R34),"",VLOOKUP(R34,Inscripcion!$A$1:$E$200,3,FALSE))</f>
        <v/>
      </c>
      <c r="U34" s="741">
        <f>VLOOKUP(Q34,Rifa!$A$1:$C$100,2,FALSE)</f>
        <v>20</v>
      </c>
      <c r="V34" s="742" t="str">
        <f t="shared" si="3"/>
        <v>-</v>
      </c>
      <c r="W34" s="750" t="str">
        <f t="shared" si="1"/>
        <v>DO</v>
      </c>
    </row>
    <row r="35" spans="2:23" ht="12" customHeight="1" x14ac:dyDescent="0.25">
      <c r="B35" s="757" t="s">
        <v>240</v>
      </c>
      <c r="C35" s="758">
        <v>28</v>
      </c>
      <c r="D35" s="759" t="str">
        <f t="shared" si="0"/>
        <v>-</v>
      </c>
      <c r="E35" s="760" t="str">
        <f>IF(ISBLANK(D35),"",IF(EXACT(D35,"-"),"BYE",VLOOKUP(D35,Inscripcion!$A$1:$E$200,2,FALSE)))</f>
        <v>BYE</v>
      </c>
      <c r="F35" s="761" t="str">
        <f>IF(EXACT(D35,"-"),"",VLOOKUP(D35,Inscripcion!$A$1:$E$200,3,FALSE))</f>
        <v/>
      </c>
      <c r="G35" s="734"/>
      <c r="H35" s="762"/>
      <c r="I35" s="772"/>
      <c r="J35" s="734"/>
      <c r="K35" s="762"/>
      <c r="L35" s="734"/>
      <c r="M35" s="734"/>
      <c r="N35" s="727"/>
      <c r="O35" s="791" t="s">
        <v>238</v>
      </c>
      <c r="P35" s="792">
        <v>28</v>
      </c>
      <c r="Q35" s="793" t="s">
        <v>218</v>
      </c>
      <c r="R35" s="749"/>
      <c r="S35" s="739" t="str">
        <f>IF(ISBLANK(R35),"",VLOOKUP(R35,Inscripcion!$A$1:$E$200,2,FALSE))</f>
        <v/>
      </c>
      <c r="T35" s="740" t="str">
        <f>IF(ISBLANK(R35),"",VLOOKUP(R35,Inscripcion!$A$1:$E$200,3,FALSE))</f>
        <v/>
      </c>
      <c r="U35" s="741">
        <f>VLOOKUP(Q35,Rifa!$A$1:$C$100,2,FALSE)</f>
        <v>45</v>
      </c>
      <c r="V35" s="742" t="str">
        <f t="shared" si="3"/>
        <v>-</v>
      </c>
      <c r="W35" s="750" t="str">
        <f t="shared" si="1"/>
        <v>DO</v>
      </c>
    </row>
    <row r="36" spans="2:23" ht="12" customHeight="1" x14ac:dyDescent="0.25">
      <c r="B36" s="763" t="s">
        <v>240</v>
      </c>
      <c r="C36" s="764">
        <v>29</v>
      </c>
      <c r="D36" s="765" t="str">
        <f t="shared" si="0"/>
        <v>-</v>
      </c>
      <c r="E36" s="766" t="str">
        <f>IF(ISBLANK(D36),"",IF(EXACT(D36,"-"),"BYE",VLOOKUP(D36,Inscripcion!$A$1:$E$200,2,FALSE)))</f>
        <v>BYE</v>
      </c>
      <c r="F36" s="767" t="str">
        <f>IF(EXACT(D36,"-"),"",VLOOKUP(D36,Inscripcion!$A$1:$E$200,3,FALSE))</f>
        <v/>
      </c>
      <c r="G36" s="734"/>
      <c r="H36" s="762"/>
      <c r="I36" s="734"/>
      <c r="J36" s="734"/>
      <c r="K36" s="762"/>
      <c r="L36" s="734"/>
      <c r="M36" s="734"/>
      <c r="N36" s="727"/>
      <c r="O36" s="791" t="s">
        <v>238</v>
      </c>
      <c r="P36" s="792">
        <v>29</v>
      </c>
      <c r="Q36" s="793" t="s">
        <v>243</v>
      </c>
      <c r="R36" s="749"/>
      <c r="S36" s="739" t="str">
        <f>IF(ISBLANK(R36),"",VLOOKUP(R36,Inscripcion!$A$1:$E$200,2,FALSE))</f>
        <v/>
      </c>
      <c r="T36" s="740" t="str">
        <f>IF(ISBLANK(R36),"",VLOOKUP(R36,Inscripcion!$A$1:$E$200,3,FALSE))</f>
        <v/>
      </c>
      <c r="U36" s="741" t="e">
        <f>VLOOKUP(Q36,Rifa!$A$1:$C$100,2,FALSE)</f>
        <v>#N/A</v>
      </c>
      <c r="V36" s="742" t="str">
        <f t="shared" si="3"/>
        <v>-</v>
      </c>
      <c r="W36" s="750" t="e">
        <f t="shared" si="1"/>
        <v>#N/A</v>
      </c>
    </row>
    <row r="37" spans="2:23" ht="12" customHeight="1" x14ac:dyDescent="0.25">
      <c r="B37" s="751" t="s">
        <v>239</v>
      </c>
      <c r="C37" s="730">
        <v>30</v>
      </c>
      <c r="D37" s="731" t="str">
        <f t="shared" si="0"/>
        <v>-</v>
      </c>
      <c r="E37" s="771" t="str">
        <f>IF(ISBLANK(D37),"",IF(EXACT(D37,"-"),"BYE",VLOOKUP(D37,Inscripcion!$A$1:$E$200,2,FALSE)))</f>
        <v>BYE</v>
      </c>
      <c r="F37" s="733" t="str">
        <f>IF(EXACT(D37,"-"),"",VLOOKUP(D37,Inscripcion!$A$1:$E$200,3,FALSE))</f>
        <v/>
      </c>
      <c r="G37" s="745"/>
      <c r="H37" s="772"/>
      <c r="I37" s="734"/>
      <c r="J37" s="734"/>
      <c r="K37" s="762"/>
      <c r="L37" s="734"/>
      <c r="M37" s="734"/>
      <c r="N37" s="727"/>
      <c r="O37" s="791" t="s">
        <v>238</v>
      </c>
      <c r="P37" s="792">
        <v>30</v>
      </c>
      <c r="Q37" s="793" t="s">
        <v>244</v>
      </c>
      <c r="R37" s="749"/>
      <c r="S37" s="739" t="str">
        <f>IF(ISBLANK(R37),"",VLOOKUP(R37,Inscripcion!$A$1:$E$200,2,FALSE))</f>
        <v/>
      </c>
      <c r="T37" s="740" t="str">
        <f>IF(ISBLANK(R37),"",VLOOKUP(R37,Inscripcion!$A$1:$E$200,3,FALSE))</f>
        <v/>
      </c>
      <c r="U37" s="741" t="e">
        <f>VLOOKUP(Q37,Rifa!$A$1:$C$100,2,FALSE)</f>
        <v>#N/A</v>
      </c>
      <c r="V37" s="742" t="str">
        <f t="shared" si="3"/>
        <v>-</v>
      </c>
      <c r="W37" s="750" t="e">
        <f t="shared" si="1"/>
        <v>#N/A</v>
      </c>
    </row>
    <row r="38" spans="2:23" ht="12" customHeight="1" x14ac:dyDescent="0.25">
      <c r="B38" s="783"/>
      <c r="C38" s="730">
        <v>31</v>
      </c>
      <c r="D38" s="731" t="str">
        <f t="shared" si="0"/>
        <v>-</v>
      </c>
      <c r="E38" s="739" t="str">
        <f>IF(ISBLANK(D38),"",IF(EXACT(D38,"-"),"BYE",VLOOKUP(D38,Inscripcion!$A$1:$E$200,2,FALSE)))</f>
        <v>BYE</v>
      </c>
      <c r="F38" s="733" t="str">
        <f>IF(EXACT(D38,"-"),"",VLOOKUP(D38,Inscripcion!$A$1:$E$200,3,FALSE))</f>
        <v/>
      </c>
      <c r="G38" s="752"/>
      <c r="H38" s="734"/>
      <c r="I38" s="734"/>
      <c r="J38" s="734"/>
      <c r="K38" s="762"/>
      <c r="L38" s="734"/>
      <c r="M38" s="734"/>
      <c r="N38" s="727"/>
      <c r="O38" s="791" t="s">
        <v>238</v>
      </c>
      <c r="P38" s="792">
        <v>31</v>
      </c>
      <c r="Q38" s="793" t="s">
        <v>245</v>
      </c>
      <c r="R38" s="749"/>
      <c r="S38" s="739" t="str">
        <f>IF(ISBLANK(R38),"",VLOOKUP(R38,Inscripcion!$A$1:$E$200,2,FALSE))</f>
        <v/>
      </c>
      <c r="T38" s="740" t="str">
        <f>IF(ISBLANK(R38),"",VLOOKUP(R38,Inscripcion!$A$1:$E$200,3,FALSE))</f>
        <v/>
      </c>
      <c r="U38" s="741" t="e">
        <f>VLOOKUP(Q38,Rifa!$A$1:$C$100,2,FALSE)</f>
        <v>#N/A</v>
      </c>
      <c r="V38" s="742" t="str">
        <f t="shared" si="3"/>
        <v>-</v>
      </c>
      <c r="W38" s="750" t="e">
        <f t="shared" si="1"/>
        <v>#N/A</v>
      </c>
    </row>
    <row r="39" spans="2:23" ht="12" customHeight="1" x14ac:dyDescent="0.25">
      <c r="B39" s="794" t="s">
        <v>246</v>
      </c>
      <c r="C39" s="795">
        <v>32</v>
      </c>
      <c r="D39" s="796" t="str">
        <f t="shared" si="0"/>
        <v>-</v>
      </c>
      <c r="E39" s="797" t="str">
        <f>IF(ISBLANK(D39),"",IF(EXACT(D39,"-"),"BYE",VLOOKUP(D39,Inscripcion!$A$1:$E$200,2,FALSE)))</f>
        <v>BYE</v>
      </c>
      <c r="F39" s="798" t="str">
        <f>IF(EXACT(D39,"-"),"",VLOOKUP(D39,Inscripcion!$A$1:$E$200,3,FALSE))</f>
        <v/>
      </c>
      <c r="G39" s="734"/>
      <c r="H39" s="734"/>
      <c r="I39" s="734"/>
      <c r="J39" s="734"/>
      <c r="K39" s="734"/>
      <c r="L39" s="789"/>
      <c r="M39" s="734"/>
      <c r="N39" s="799"/>
      <c r="O39" s="791" t="s">
        <v>238</v>
      </c>
      <c r="P39" s="792">
        <v>32</v>
      </c>
      <c r="Q39" s="793" t="s">
        <v>247</v>
      </c>
      <c r="R39" s="749"/>
      <c r="S39" s="739" t="str">
        <f>IF(ISBLANK(R39),"",VLOOKUP(R39,Inscripcion!$A$1:$E$200,2,FALSE))</f>
        <v/>
      </c>
      <c r="T39" s="740" t="str">
        <f>IF(ISBLANK(R39),"",VLOOKUP(R39,Inscripcion!$A$1:$E$200,3,FALSE))</f>
        <v/>
      </c>
      <c r="U39" s="741" t="e">
        <f>VLOOKUP(Q39,Rifa!$A$1:$C$100,2,FALSE)</f>
        <v>#N/A</v>
      </c>
      <c r="V39" s="742" t="str">
        <f t="shared" si="3"/>
        <v>-</v>
      </c>
      <c r="W39" s="750" t="e">
        <f t="shared" si="1"/>
        <v>#N/A</v>
      </c>
    </row>
    <row r="40" spans="2:23" ht="12" customHeight="1" x14ac:dyDescent="0.25">
      <c r="B40" s="800" t="s">
        <v>246</v>
      </c>
      <c r="C40" s="764">
        <v>33</v>
      </c>
      <c r="D40" s="765" t="str">
        <f t="shared" ref="D40:D71" si="4">VLOOKUP(C40,$U$8:$Y$200,2,FALSE)</f>
        <v>-</v>
      </c>
      <c r="E40" s="766" t="str">
        <f>IF(ISBLANK(D40),"",IF(EXACT(D40,"-"),"BYE",VLOOKUP(D40,Inscripcion!$A$1:$E$200,2,FALSE)))</f>
        <v>BYE</v>
      </c>
      <c r="F40" s="767" t="str">
        <f>IF(EXACT(D40,"-"),"",VLOOKUP(D40,Inscripcion!$A$1:$E$200,3,FALSE))</f>
        <v/>
      </c>
      <c r="G40" s="734"/>
      <c r="H40" s="734"/>
      <c r="I40" s="734"/>
      <c r="J40" s="734"/>
      <c r="K40" s="734"/>
      <c r="L40" s="801"/>
      <c r="M40" s="734"/>
      <c r="N40" s="799"/>
      <c r="W40" s="728"/>
    </row>
    <row r="41" spans="2:23" ht="12" customHeight="1" x14ac:dyDescent="0.25">
      <c r="B41" s="783"/>
      <c r="C41" s="730">
        <v>34</v>
      </c>
      <c r="D41" s="731" t="str">
        <f t="shared" si="4"/>
        <v>-</v>
      </c>
      <c r="E41" s="771" t="str">
        <f>IF(ISBLANK(D41),"",IF(EXACT(D41,"-"),"BYE",VLOOKUP(D41,Inscripcion!$A$1:$E$200,2,FALSE)))</f>
        <v>BYE</v>
      </c>
      <c r="F41" s="733" t="str">
        <f>IF(EXACT(D41,"-"),"",VLOOKUP(D41,Inscripcion!$A$1:$E$200,3,FALSE))</f>
        <v/>
      </c>
      <c r="G41" s="745"/>
      <c r="H41" s="734"/>
      <c r="I41" s="734"/>
      <c r="J41" s="734"/>
      <c r="K41" s="762"/>
      <c r="L41" s="734"/>
      <c r="M41" s="734"/>
      <c r="N41" s="799"/>
      <c r="O41" s="802"/>
      <c r="P41" s="802"/>
      <c r="Q41" s="802"/>
      <c r="R41" s="821" t="s">
        <v>248</v>
      </c>
      <c r="S41" s="822"/>
      <c r="T41" s="822"/>
      <c r="U41" s="822"/>
      <c r="V41" s="822"/>
      <c r="W41" s="823"/>
    </row>
    <row r="42" spans="2:23" ht="12" customHeight="1" x14ac:dyDescent="0.25">
      <c r="B42" s="751" t="s">
        <v>239</v>
      </c>
      <c r="C42" s="730">
        <v>35</v>
      </c>
      <c r="D42" s="731" t="str">
        <f t="shared" si="4"/>
        <v>-</v>
      </c>
      <c r="E42" s="739" t="str">
        <f>IF(ISBLANK(D42),"",IF(EXACT(D42,"-"),"BYE",VLOOKUP(D42,Inscripcion!$A$1:$E$200,2,FALSE)))</f>
        <v>BYE</v>
      </c>
      <c r="F42" s="733" t="str">
        <f>IF(EXACT(D42,"-"),"",VLOOKUP(D42,Inscripcion!$A$1:$E$200,3,FALSE))</f>
        <v/>
      </c>
      <c r="G42" s="752"/>
      <c r="H42" s="753"/>
      <c r="I42" s="734"/>
      <c r="J42" s="734"/>
      <c r="K42" s="762"/>
      <c r="L42" s="734"/>
      <c r="M42" s="734"/>
      <c r="N42" s="803"/>
      <c r="O42" s="804" t="s">
        <v>238</v>
      </c>
      <c r="P42" s="805">
        <v>1</v>
      </c>
      <c r="Q42" s="806" t="s">
        <v>232</v>
      </c>
      <c r="R42" s="738"/>
      <c r="S42" s="739" t="str">
        <f>IF(ISBLANK(R42),"",VLOOKUP(R42,Inscripcion!$A$1:$E$200,2,FALSE))</f>
        <v/>
      </c>
      <c r="T42" s="740" t="str">
        <f>IF(ISBLANK(R42),"",VLOOKUP(R42,Inscripcion!$A$1:$E$200,3,FALSE))</f>
        <v/>
      </c>
      <c r="U42" s="741">
        <f>VLOOKUP(Q42,Rifa!$A$1:$C$100,2,FALSE)</f>
        <v>61</v>
      </c>
      <c r="V42" s="742" t="str">
        <f t="shared" ref="V42:V73" si="5">IF(ISBLANK(R42),"-",R42)</f>
        <v>-</v>
      </c>
      <c r="W42" s="743" t="str">
        <f t="shared" ref="W42:W73" si="6">IF(W8="","",IF(W8="UP","DO",IF(W8="DO","UP","")))</f>
        <v>DO</v>
      </c>
    </row>
    <row r="43" spans="2:23" ht="12" customHeight="1" x14ac:dyDescent="0.25">
      <c r="B43" s="757" t="s">
        <v>240</v>
      </c>
      <c r="C43" s="758">
        <v>36</v>
      </c>
      <c r="D43" s="759" t="str">
        <f t="shared" si="4"/>
        <v>-</v>
      </c>
      <c r="E43" s="760" t="str">
        <f>IF(ISBLANK(D43),"",IF(EXACT(D43,"-"),"BYE",VLOOKUP(D43,Inscripcion!$A$1:$E$200,2,FALSE)))</f>
        <v>BYE</v>
      </c>
      <c r="F43" s="761" t="str">
        <f>IF(EXACT(D43,"-"),"",VLOOKUP(D43,Inscripcion!$A$1:$E$200,3,FALSE))</f>
        <v/>
      </c>
      <c r="G43" s="734"/>
      <c r="H43" s="762"/>
      <c r="I43" s="734"/>
      <c r="J43" s="734"/>
      <c r="K43" s="762"/>
      <c r="L43" s="734"/>
      <c r="M43" s="734"/>
      <c r="N43" s="803"/>
      <c r="O43" s="807" t="s">
        <v>238</v>
      </c>
      <c r="P43" s="808">
        <v>2</v>
      </c>
      <c r="Q43" s="809" t="s">
        <v>197</v>
      </c>
      <c r="R43" s="749"/>
      <c r="S43" s="739" t="str">
        <f>IF(ISBLANK(R43),"",VLOOKUP(R43,Inscripcion!$A$1:$E$200,2,FALSE))</f>
        <v/>
      </c>
      <c r="T43" s="740" t="str">
        <f>IF(ISBLANK(R43),"",VLOOKUP(R43,Inscripcion!$A$1:$E$200,3,FALSE))</f>
        <v/>
      </c>
      <c r="U43" s="741">
        <f>VLOOKUP(Q43,Rifa!$A$1:$C$100,2,FALSE)</f>
        <v>22</v>
      </c>
      <c r="V43" s="742" t="str">
        <f t="shared" si="5"/>
        <v>-</v>
      </c>
      <c r="W43" s="750" t="str">
        <f t="shared" si="6"/>
        <v>UP</v>
      </c>
    </row>
    <row r="44" spans="2:23" ht="12" customHeight="1" x14ac:dyDescent="0.25">
      <c r="B44" s="763" t="s">
        <v>240</v>
      </c>
      <c r="C44" s="764">
        <v>37</v>
      </c>
      <c r="D44" s="765" t="str">
        <f t="shared" si="4"/>
        <v>-</v>
      </c>
      <c r="E44" s="766" t="str">
        <f>IF(ISBLANK(D44),"",IF(EXACT(D44,"-"),"BYE",VLOOKUP(D44,Inscripcion!$A$1:$E$200,2,FALSE)))</f>
        <v>BYE</v>
      </c>
      <c r="F44" s="767" t="str">
        <f>IF(EXACT(D44,"-"),"",VLOOKUP(D44,Inscripcion!$A$1:$E$200,3,FALSE))</f>
        <v/>
      </c>
      <c r="G44" s="734"/>
      <c r="H44" s="762"/>
      <c r="I44" s="753"/>
      <c r="J44" s="734"/>
      <c r="K44" s="762"/>
      <c r="L44" s="734"/>
      <c r="M44" s="734"/>
      <c r="N44" s="803"/>
      <c r="O44" s="807" t="s">
        <v>238</v>
      </c>
      <c r="P44" s="808">
        <v>3</v>
      </c>
      <c r="Q44" s="809" t="s">
        <v>202</v>
      </c>
      <c r="R44" s="749"/>
      <c r="S44" s="739" t="str">
        <f>IF(ISBLANK(R44),"",VLOOKUP(R44,Inscripcion!$A$1:$E$200,2,FALSE))</f>
        <v/>
      </c>
      <c r="T44" s="740" t="str">
        <f>IF(ISBLANK(R44),"",VLOOKUP(R44,Inscripcion!$A$1:$E$200,3,FALSE))</f>
        <v/>
      </c>
      <c r="U44" s="741">
        <f>VLOOKUP(Q44,Rifa!$A$1:$C$100,2,FALSE)</f>
        <v>27</v>
      </c>
      <c r="V44" s="742" t="str">
        <f t="shared" si="5"/>
        <v>-</v>
      </c>
      <c r="W44" s="750" t="str">
        <f t="shared" si="6"/>
        <v>UP</v>
      </c>
    </row>
    <row r="45" spans="2:23" ht="12" customHeight="1" x14ac:dyDescent="0.25">
      <c r="B45" s="751" t="s">
        <v>239</v>
      </c>
      <c r="C45" s="730">
        <v>38</v>
      </c>
      <c r="D45" s="731" t="str">
        <f t="shared" si="4"/>
        <v>-</v>
      </c>
      <c r="E45" s="771" t="str">
        <f>IF(ISBLANK(D45),"",IF(EXACT(D45,"-"),"BYE",VLOOKUP(D45,Inscripcion!$A$1:$E$200,2,FALSE)))</f>
        <v>BYE</v>
      </c>
      <c r="F45" s="733" t="str">
        <f>IF(EXACT(D45,"-"),"",VLOOKUP(D45,Inscripcion!$A$1:$E$200,3,FALSE))</f>
        <v/>
      </c>
      <c r="G45" s="745"/>
      <c r="H45" s="772"/>
      <c r="I45" s="762"/>
      <c r="J45" s="734"/>
      <c r="K45" s="762"/>
      <c r="L45" s="734"/>
      <c r="M45" s="734"/>
      <c r="N45" s="803"/>
      <c r="O45" s="807" t="s">
        <v>238</v>
      </c>
      <c r="P45" s="808">
        <v>4</v>
      </c>
      <c r="Q45" s="809" t="s">
        <v>212</v>
      </c>
      <c r="R45" s="749"/>
      <c r="S45" s="739" t="str">
        <f>IF(ISBLANK(R45),"",VLOOKUP(R45,Inscripcion!$A$1:$E$200,2,FALSE))</f>
        <v/>
      </c>
      <c r="T45" s="740" t="str">
        <f>IF(ISBLANK(R45),"",VLOOKUP(R45,Inscripcion!$A$1:$E$200,3,FALSE))</f>
        <v/>
      </c>
      <c r="U45" s="741">
        <f>VLOOKUP(Q45,Rifa!$A$1:$C$100,2,FALSE)</f>
        <v>39</v>
      </c>
      <c r="V45" s="742" t="str">
        <f t="shared" si="5"/>
        <v>-</v>
      </c>
      <c r="W45" s="750" t="str">
        <f t="shared" si="6"/>
        <v>UP</v>
      </c>
    </row>
    <row r="46" spans="2:23" ht="12" customHeight="1" x14ac:dyDescent="0.25">
      <c r="B46" s="751" t="s">
        <v>239</v>
      </c>
      <c r="C46" s="730">
        <v>39</v>
      </c>
      <c r="D46" s="731" t="str">
        <f t="shared" si="4"/>
        <v>-</v>
      </c>
      <c r="E46" s="739" t="str">
        <f>IF(ISBLANK(D46),"",IF(EXACT(D46,"-"),"BYE",VLOOKUP(D46,Inscripcion!$A$1:$E$200,2,FALSE)))</f>
        <v>BYE</v>
      </c>
      <c r="F46" s="733" t="str">
        <f>IF(EXACT(D46,"-"),"",VLOOKUP(D46,Inscripcion!$A$1:$E$200,3,FALSE))</f>
        <v/>
      </c>
      <c r="G46" s="752"/>
      <c r="H46" s="734"/>
      <c r="I46" s="762"/>
      <c r="J46" s="734"/>
      <c r="K46" s="762"/>
      <c r="L46" s="734"/>
      <c r="M46" s="734"/>
      <c r="N46" s="803"/>
      <c r="O46" s="807" t="s">
        <v>238</v>
      </c>
      <c r="P46" s="808">
        <v>5</v>
      </c>
      <c r="Q46" s="809" t="s">
        <v>191</v>
      </c>
      <c r="R46" s="749"/>
      <c r="S46" s="739" t="str">
        <f>IF(ISBLANK(R46),"",VLOOKUP(R46,Inscripcion!$A$1:$E$200,2,FALSE))</f>
        <v/>
      </c>
      <c r="T46" s="740" t="str">
        <f>IF(ISBLANK(R46),"",VLOOKUP(R46,Inscripcion!$A$1:$E$200,3,FALSE))</f>
        <v/>
      </c>
      <c r="U46" s="741">
        <f>VLOOKUP(Q46,Rifa!$A$1:$C$100,2,FALSE)</f>
        <v>14</v>
      </c>
      <c r="V46" s="742" t="str">
        <f t="shared" si="5"/>
        <v>-</v>
      </c>
      <c r="W46" s="750" t="str">
        <f t="shared" si="6"/>
        <v>UP</v>
      </c>
    </row>
    <row r="47" spans="2:23" ht="15.75" customHeight="1" x14ac:dyDescent="0.25">
      <c r="B47" s="773" t="s">
        <v>240</v>
      </c>
      <c r="C47" s="774">
        <v>40</v>
      </c>
      <c r="D47" s="775" t="str">
        <f t="shared" si="4"/>
        <v>-</v>
      </c>
      <c r="E47" s="776" t="str">
        <f>IF(ISBLANK(D47),"",IF(EXACT(D47,"-"),"BYE",VLOOKUP(D47,Inscripcion!$A$1:$E$200,2,FALSE)))</f>
        <v>BYE</v>
      </c>
      <c r="F47" s="777" t="str">
        <f>IF(EXACT(D47,"-"),"",VLOOKUP(D47,Inscripcion!$A$1:$E$200,3,FALSE))</f>
        <v/>
      </c>
      <c r="G47" s="734"/>
      <c r="H47" s="734"/>
      <c r="I47" s="762"/>
      <c r="J47" s="734"/>
      <c r="K47" s="762"/>
      <c r="L47" s="734"/>
      <c r="O47" s="807" t="s">
        <v>238</v>
      </c>
      <c r="P47" s="808">
        <v>6</v>
      </c>
      <c r="Q47" s="809" t="s">
        <v>229</v>
      </c>
      <c r="R47" s="749"/>
      <c r="S47" s="739" t="str">
        <f>IF(ISBLANK(R47),"",VLOOKUP(R47,Inscripcion!$A$1:$E$200,2,FALSE))</f>
        <v/>
      </c>
      <c r="T47" s="740" t="str">
        <f>IF(ISBLANK(R47),"",VLOOKUP(R47,Inscripcion!$A$1:$E$200,3,FALSE))</f>
        <v/>
      </c>
      <c r="U47" s="741">
        <f>VLOOKUP(Q47,Rifa!$A$1:$C$100,2,FALSE)</f>
        <v>58</v>
      </c>
      <c r="V47" s="742" t="str">
        <f t="shared" si="5"/>
        <v>-</v>
      </c>
      <c r="W47" s="750" t="str">
        <f t="shared" si="6"/>
        <v>UP</v>
      </c>
    </row>
    <row r="48" spans="2:23" ht="15" customHeight="1" x14ac:dyDescent="0.25">
      <c r="B48" s="763" t="s">
        <v>240</v>
      </c>
      <c r="C48" s="764">
        <v>41</v>
      </c>
      <c r="D48" s="765" t="str">
        <f t="shared" si="4"/>
        <v>-</v>
      </c>
      <c r="E48" s="766" t="str">
        <f>IF(ISBLANK(D48),"",IF(EXACT(D48,"-"),"BYE",VLOOKUP(D48,Inscripcion!$A$1:$E$200,2,FALSE)))</f>
        <v>BYE</v>
      </c>
      <c r="F48" s="767" t="str">
        <f>IF(EXACT(D48,"-"),"",VLOOKUP(D48,Inscripcion!$A$1:$E$200,3,FALSE))</f>
        <v/>
      </c>
      <c r="G48" s="734"/>
      <c r="H48" s="734"/>
      <c r="I48" s="762"/>
      <c r="J48" s="753"/>
      <c r="K48" s="762"/>
      <c r="L48" s="734"/>
      <c r="O48" s="807" t="s">
        <v>238</v>
      </c>
      <c r="P48" s="808">
        <v>7</v>
      </c>
      <c r="Q48" s="809" t="s">
        <v>183</v>
      </c>
      <c r="R48" s="749"/>
      <c r="S48" s="739" t="str">
        <f>IF(ISBLANK(R48),"",VLOOKUP(R48,Inscripcion!$A$1:$E$200,2,FALSE))</f>
        <v/>
      </c>
      <c r="T48" s="740" t="str">
        <f>IF(ISBLANK(R48),"",VLOOKUP(R48,Inscripcion!$A$1:$E$200,3,FALSE))</f>
        <v/>
      </c>
      <c r="U48" s="741">
        <f>VLOOKUP(Q48,Rifa!$A$1:$C$100,2,FALSE)</f>
        <v>6</v>
      </c>
      <c r="V48" s="742" t="str">
        <f t="shared" si="5"/>
        <v>-</v>
      </c>
      <c r="W48" s="750" t="str">
        <f t="shared" si="6"/>
        <v>UP</v>
      </c>
    </row>
    <row r="49" spans="2:23" ht="15" customHeight="1" x14ac:dyDescent="0.25">
      <c r="B49" s="751" t="s">
        <v>239</v>
      </c>
      <c r="C49" s="730">
        <v>42</v>
      </c>
      <c r="D49" s="731" t="str">
        <f t="shared" si="4"/>
        <v>-</v>
      </c>
      <c r="E49" s="771" t="str">
        <f>IF(ISBLANK(D49),"",IF(EXACT(D49,"-"),"BYE",VLOOKUP(D49,Inscripcion!$A$1:$E$200,2,FALSE)))</f>
        <v>BYE</v>
      </c>
      <c r="F49" s="733" t="str">
        <f>IF(EXACT(D49,"-"),"",VLOOKUP(D49,Inscripcion!$A$1:$E$200,3,FALSE))</f>
        <v/>
      </c>
      <c r="G49" s="745"/>
      <c r="H49" s="734"/>
      <c r="I49" s="762"/>
      <c r="J49" s="762"/>
      <c r="K49" s="762"/>
      <c r="L49" s="734"/>
      <c r="O49" s="807" t="s">
        <v>238</v>
      </c>
      <c r="P49" s="808">
        <v>8</v>
      </c>
      <c r="Q49" s="809" t="s">
        <v>233</v>
      </c>
      <c r="R49" s="749"/>
      <c r="S49" s="739" t="str">
        <f>IF(ISBLANK(R49),"",VLOOKUP(R49,Inscripcion!$A$1:$E$200,2,FALSE))</f>
        <v/>
      </c>
      <c r="T49" s="740" t="str">
        <f>IF(ISBLANK(R49),"",VLOOKUP(R49,Inscripcion!$A$1:$E$200,3,FALSE))</f>
        <v/>
      </c>
      <c r="U49" s="741">
        <f>VLOOKUP(Q49,Rifa!$A$1:$C$100,2,FALSE)</f>
        <v>62</v>
      </c>
      <c r="V49" s="742" t="str">
        <f t="shared" si="5"/>
        <v>-</v>
      </c>
      <c r="W49" s="750" t="str">
        <f t="shared" si="6"/>
        <v>DO</v>
      </c>
    </row>
    <row r="50" spans="2:23" ht="15" customHeight="1" x14ac:dyDescent="0.25">
      <c r="B50" s="751" t="s">
        <v>239</v>
      </c>
      <c r="C50" s="730">
        <v>43</v>
      </c>
      <c r="D50" s="731" t="str">
        <f t="shared" si="4"/>
        <v>-</v>
      </c>
      <c r="E50" s="739" t="str">
        <f>IF(ISBLANK(D50),"",IF(EXACT(D50,"-"),"BYE",VLOOKUP(D50,Inscripcion!$A$1:$E$200,2,FALSE)))</f>
        <v>BYE</v>
      </c>
      <c r="F50" s="733" t="str">
        <f>IF(EXACT(D50,"-"),"",VLOOKUP(D50,Inscripcion!$A$1:$E$200,3,FALSE))</f>
        <v/>
      </c>
      <c r="G50" s="752"/>
      <c r="H50" s="753"/>
      <c r="I50" s="762"/>
      <c r="J50" s="762"/>
      <c r="K50" s="762"/>
      <c r="L50" s="734"/>
      <c r="O50" s="807" t="s">
        <v>238</v>
      </c>
      <c r="P50" s="808">
        <v>9</v>
      </c>
      <c r="Q50" s="809" t="s">
        <v>198</v>
      </c>
      <c r="R50" s="749"/>
      <c r="S50" s="739" t="str">
        <f>IF(ISBLANK(R50),"",VLOOKUP(R50,Inscripcion!$A$1:$E$200,2,FALSE))</f>
        <v/>
      </c>
      <c r="T50" s="740" t="str">
        <f>IF(ISBLANK(R50),"",VLOOKUP(R50,Inscripcion!$A$1:$E$200,3,FALSE))</f>
        <v/>
      </c>
      <c r="U50" s="741">
        <f>VLOOKUP(Q50,Rifa!$A$1:$C$100,2,FALSE)</f>
        <v>23</v>
      </c>
      <c r="V50" s="742" t="str">
        <f t="shared" si="5"/>
        <v>-</v>
      </c>
      <c r="W50" s="750" t="str">
        <f t="shared" si="6"/>
        <v>UP</v>
      </c>
    </row>
    <row r="51" spans="2:23" ht="15" customHeight="1" x14ac:dyDescent="0.25">
      <c r="B51" s="781" t="s">
        <v>241</v>
      </c>
      <c r="C51" s="758">
        <v>44</v>
      </c>
      <c r="D51" s="759" t="str">
        <f t="shared" si="4"/>
        <v>-</v>
      </c>
      <c r="E51" s="760" t="str">
        <f>IF(ISBLANK(D51),"",IF(EXACT(D51,"-"),"BYE",VLOOKUP(D51,Inscripcion!$A$1:$E$200,2,FALSE)))</f>
        <v>BYE</v>
      </c>
      <c r="F51" s="761" t="str">
        <f>IF(EXACT(D51,"-"),"",VLOOKUP(D51,Inscripcion!$A$1:$E$200,3,FALSE))</f>
        <v/>
      </c>
      <c r="G51" s="734"/>
      <c r="H51" s="762"/>
      <c r="I51" s="772"/>
      <c r="J51" s="762"/>
      <c r="K51" s="762"/>
      <c r="L51" s="734"/>
      <c r="O51" s="807" t="s">
        <v>238</v>
      </c>
      <c r="P51" s="808">
        <v>10</v>
      </c>
      <c r="Q51" s="809" t="s">
        <v>187</v>
      </c>
      <c r="R51" s="749"/>
      <c r="S51" s="739" t="str">
        <f>IF(ISBLANK(R51),"",VLOOKUP(R51,Inscripcion!$A$1:$E$200,2,FALSE))</f>
        <v/>
      </c>
      <c r="T51" s="740" t="str">
        <f>IF(ISBLANK(R51),"",VLOOKUP(R51,Inscripcion!$A$1:$E$200,3,FALSE))</f>
        <v/>
      </c>
      <c r="U51" s="741">
        <f>VLOOKUP(Q51,Rifa!$A$1:$C$100,2,FALSE)</f>
        <v>10</v>
      </c>
      <c r="V51" s="742" t="str">
        <f t="shared" si="5"/>
        <v>-</v>
      </c>
      <c r="W51" s="750" t="str">
        <f t="shared" si="6"/>
        <v>UP</v>
      </c>
    </row>
    <row r="52" spans="2:23" ht="15" customHeight="1" x14ac:dyDescent="0.25">
      <c r="B52" s="782" t="s">
        <v>241</v>
      </c>
      <c r="C52" s="764">
        <v>45</v>
      </c>
      <c r="D52" s="765" t="str">
        <f t="shared" si="4"/>
        <v>-</v>
      </c>
      <c r="E52" s="766" t="str">
        <f>IF(ISBLANK(D52),"",IF(EXACT(D52,"-"),"BYE",VLOOKUP(D52,Inscripcion!$A$1:$E$200,2,FALSE)))</f>
        <v>BYE</v>
      </c>
      <c r="F52" s="767" t="str">
        <f>IF(EXACT(D52,"-"),"",VLOOKUP(D52,Inscripcion!$A$1:$E$200,3,FALSE))</f>
        <v/>
      </c>
      <c r="G52" s="734"/>
      <c r="H52" s="762"/>
      <c r="I52" s="734"/>
      <c r="J52" s="762"/>
      <c r="K52" s="762"/>
      <c r="L52" s="734"/>
      <c r="O52" s="807" t="s">
        <v>238</v>
      </c>
      <c r="P52" s="808">
        <v>11</v>
      </c>
      <c r="Q52" s="809" t="s">
        <v>188</v>
      </c>
      <c r="R52" s="749"/>
      <c r="S52" s="739" t="str">
        <f>IF(ISBLANK(R52),"",VLOOKUP(R52,Inscripcion!$A$1:$E$200,2,FALSE))</f>
        <v/>
      </c>
      <c r="T52" s="740" t="str">
        <f>IF(ISBLANK(R52),"",VLOOKUP(R52,Inscripcion!$A$1:$E$200,3,FALSE))</f>
        <v/>
      </c>
      <c r="U52" s="741">
        <f>VLOOKUP(Q52,Rifa!$A$1:$C$100,2,FALSE)</f>
        <v>11</v>
      </c>
      <c r="V52" s="742" t="str">
        <f t="shared" si="5"/>
        <v>-</v>
      </c>
      <c r="W52" s="750" t="str">
        <f t="shared" si="6"/>
        <v>UP</v>
      </c>
    </row>
    <row r="53" spans="2:23" ht="15" customHeight="1" x14ac:dyDescent="0.25">
      <c r="B53" s="751" t="s">
        <v>239</v>
      </c>
      <c r="C53" s="730">
        <v>46</v>
      </c>
      <c r="D53" s="731" t="str">
        <f t="shared" si="4"/>
        <v>-</v>
      </c>
      <c r="E53" s="771" t="str">
        <f>IF(ISBLANK(D53),"",IF(EXACT(D53,"-"),"BYE",VLOOKUP(D53,Inscripcion!$A$1:$E$200,2,FALSE)))</f>
        <v>BYE</v>
      </c>
      <c r="F53" s="733" t="str">
        <f>IF(EXACT(D53,"-"),"",VLOOKUP(D53,Inscripcion!$A$1:$E$200,3,FALSE))</f>
        <v/>
      </c>
      <c r="G53" s="745"/>
      <c r="H53" s="772"/>
      <c r="I53" s="734"/>
      <c r="J53" s="762"/>
      <c r="K53" s="762"/>
      <c r="L53" s="734"/>
      <c r="O53" s="807" t="s">
        <v>238</v>
      </c>
      <c r="P53" s="808">
        <v>12</v>
      </c>
      <c r="Q53" s="809" t="s">
        <v>226</v>
      </c>
      <c r="R53" s="749"/>
      <c r="S53" s="739" t="str">
        <f>IF(ISBLANK(R53),"",VLOOKUP(R53,Inscripcion!$A$1:$E$200,2,FALSE))</f>
        <v/>
      </c>
      <c r="T53" s="740" t="str">
        <f>IF(ISBLANK(R53),"",VLOOKUP(R53,Inscripcion!$A$1:$E$200,3,FALSE))</f>
        <v/>
      </c>
      <c r="U53" s="741">
        <f>VLOOKUP(Q53,Rifa!$A$1:$C$100,2,FALSE)</f>
        <v>55</v>
      </c>
      <c r="V53" s="742" t="str">
        <f t="shared" si="5"/>
        <v>-</v>
      </c>
      <c r="W53" s="750" t="str">
        <f t="shared" si="6"/>
        <v>DO</v>
      </c>
    </row>
    <row r="54" spans="2:23" ht="15" customHeight="1" x14ac:dyDescent="0.25">
      <c r="B54" s="783"/>
      <c r="C54" s="730">
        <v>47</v>
      </c>
      <c r="D54" s="731" t="str">
        <f t="shared" si="4"/>
        <v>-</v>
      </c>
      <c r="E54" s="739" t="str">
        <f>IF(ISBLANK(D54),"",IF(EXACT(D54,"-"),"BYE",VLOOKUP(D54,Inscripcion!$A$1:$E$200,2,FALSE)))</f>
        <v>BYE</v>
      </c>
      <c r="F54" s="733" t="str">
        <f>IF(EXACT(D54,"-"),"",VLOOKUP(D54,Inscripcion!$A$1:$E$200,3,FALSE))</f>
        <v/>
      </c>
      <c r="G54" s="752"/>
      <c r="H54" s="734"/>
      <c r="I54" s="734"/>
      <c r="J54" s="762"/>
      <c r="K54" s="762"/>
      <c r="L54" s="734"/>
      <c r="O54" s="807" t="s">
        <v>238</v>
      </c>
      <c r="P54" s="808">
        <v>13</v>
      </c>
      <c r="Q54" s="809" t="s">
        <v>208</v>
      </c>
      <c r="R54" s="749"/>
      <c r="S54" s="739" t="str">
        <f>IF(ISBLANK(R54),"",VLOOKUP(R54,Inscripcion!$A$1:$E$200,2,FALSE))</f>
        <v/>
      </c>
      <c r="T54" s="740" t="str">
        <f>IF(ISBLANK(R54),"",VLOOKUP(R54,Inscripcion!$A$1:$E$200,3,FALSE))</f>
        <v/>
      </c>
      <c r="U54" s="741">
        <f>VLOOKUP(Q54,Rifa!$A$1:$C$100,2,FALSE)</f>
        <v>35</v>
      </c>
      <c r="V54" s="742" t="str">
        <f t="shared" si="5"/>
        <v>-</v>
      </c>
      <c r="W54" s="750" t="str">
        <f t="shared" si="6"/>
        <v>UP</v>
      </c>
    </row>
    <row r="55" spans="2:23" ht="15.75" customHeight="1" x14ac:dyDescent="0.25">
      <c r="B55" s="784" t="s">
        <v>242</v>
      </c>
      <c r="C55" s="785">
        <v>48</v>
      </c>
      <c r="D55" s="786" t="str">
        <f t="shared" si="4"/>
        <v>-</v>
      </c>
      <c r="E55" s="787" t="str">
        <f>IF(ISBLANK(D55),"",IF(EXACT(D55,"-"),"BYE",VLOOKUP(D55,Inscripcion!$A$1:$E$200,2,FALSE)))</f>
        <v>BYE</v>
      </c>
      <c r="F55" s="788" t="str">
        <f>IF(EXACT(D55,"-"),"",VLOOKUP(D55,Inscripcion!$A$1:$E$200,3,FALSE))</f>
        <v/>
      </c>
      <c r="G55" s="734"/>
      <c r="H55" s="734"/>
      <c r="I55" s="734"/>
      <c r="J55" s="734"/>
      <c r="K55" s="752"/>
      <c r="L55" s="734"/>
      <c r="O55" s="807" t="s">
        <v>238</v>
      </c>
      <c r="P55" s="808">
        <v>14</v>
      </c>
      <c r="Q55" s="809" t="s">
        <v>211</v>
      </c>
      <c r="R55" s="749"/>
      <c r="S55" s="739" t="str">
        <f>IF(ISBLANK(R55),"",VLOOKUP(R55,Inscripcion!$A$1:$E$200,2,FALSE))</f>
        <v/>
      </c>
      <c r="T55" s="740" t="str">
        <f>IF(ISBLANK(R55),"",VLOOKUP(R55,Inscripcion!$A$1:$E$200,3,FALSE))</f>
        <v/>
      </c>
      <c r="U55" s="741">
        <f>VLOOKUP(Q55,Rifa!$A$1:$C$100,2,FALSE)</f>
        <v>38</v>
      </c>
      <c r="V55" s="742" t="str">
        <f t="shared" si="5"/>
        <v>-</v>
      </c>
      <c r="W55" s="750" t="str">
        <f t="shared" si="6"/>
        <v>UP</v>
      </c>
    </row>
    <row r="56" spans="2:23" ht="15" customHeight="1" x14ac:dyDescent="0.25">
      <c r="B56" s="790" t="s">
        <v>242</v>
      </c>
      <c r="C56" s="764">
        <v>49</v>
      </c>
      <c r="D56" s="765" t="str">
        <f t="shared" si="4"/>
        <v>-</v>
      </c>
      <c r="E56" s="766" t="str">
        <f>IF(ISBLANK(D56),"",IF(EXACT(D56,"-"),"BYE",VLOOKUP(D56,Inscripcion!$A$1:$E$200,2,FALSE)))</f>
        <v>BYE</v>
      </c>
      <c r="F56" s="767" t="str">
        <f>IF(EXACT(D56,"-"),"",VLOOKUP(D56,Inscripcion!$A$1:$E$200,3,FALSE))</f>
        <v/>
      </c>
      <c r="G56" s="734"/>
      <c r="H56" s="734"/>
      <c r="I56" s="734"/>
      <c r="J56" s="734"/>
      <c r="K56" s="810"/>
      <c r="O56" s="807" t="s">
        <v>238</v>
      </c>
      <c r="P56" s="808">
        <v>15</v>
      </c>
      <c r="Q56" s="809" t="s">
        <v>216</v>
      </c>
      <c r="R56" s="749"/>
      <c r="S56" s="739" t="str">
        <f>IF(ISBLANK(R56),"",VLOOKUP(R56,Inscripcion!$A$1:$E$200,2,FALSE))</f>
        <v/>
      </c>
      <c r="T56" s="740" t="str">
        <f>IF(ISBLANK(R56),"",VLOOKUP(R56,Inscripcion!$A$1:$E$200,3,FALSE))</f>
        <v/>
      </c>
      <c r="U56" s="741">
        <f>VLOOKUP(Q56,Rifa!$A$1:$C$100,2,FALSE)</f>
        <v>43</v>
      </c>
      <c r="V56" s="742" t="str">
        <f t="shared" si="5"/>
        <v>-</v>
      </c>
      <c r="W56" s="750" t="str">
        <f t="shared" si="6"/>
        <v>DO</v>
      </c>
    </row>
    <row r="57" spans="2:23" ht="15" customHeight="1" x14ac:dyDescent="0.25">
      <c r="B57" s="783"/>
      <c r="C57" s="730">
        <v>50</v>
      </c>
      <c r="D57" s="731" t="str">
        <f t="shared" si="4"/>
        <v>-</v>
      </c>
      <c r="E57" s="771" t="str">
        <f>IF(ISBLANK(D57),"",IF(EXACT(D57,"-"),"BYE",VLOOKUP(D57,Inscripcion!$A$1:$E$200,2,FALSE)))</f>
        <v>BYE</v>
      </c>
      <c r="F57" s="733" t="str">
        <f>IF(EXACT(D57,"-"),"",VLOOKUP(D57,Inscripcion!$A$1:$E$200,3,FALSE))</f>
        <v/>
      </c>
      <c r="G57" s="745"/>
      <c r="H57" s="734"/>
      <c r="I57" s="734"/>
      <c r="J57" s="762"/>
      <c r="O57" s="807" t="s">
        <v>238</v>
      </c>
      <c r="P57" s="808">
        <v>16</v>
      </c>
      <c r="Q57" s="809" t="s">
        <v>194</v>
      </c>
      <c r="R57" s="749"/>
      <c r="S57" s="739" t="str">
        <f>IF(ISBLANK(R57),"",VLOOKUP(R57,Inscripcion!$A$1:$E$200,2,FALSE))</f>
        <v/>
      </c>
      <c r="T57" s="740" t="str">
        <f>IF(ISBLANK(R57),"",VLOOKUP(R57,Inscripcion!$A$1:$E$200,3,FALSE))</f>
        <v/>
      </c>
      <c r="U57" s="741">
        <f>VLOOKUP(Q57,Rifa!$A$1:$C$100,2,FALSE)</f>
        <v>19</v>
      </c>
      <c r="V57" s="742" t="str">
        <f t="shared" si="5"/>
        <v>-</v>
      </c>
      <c r="W57" s="750" t="str">
        <f t="shared" si="6"/>
        <v>UP</v>
      </c>
    </row>
    <row r="58" spans="2:23" ht="15" customHeight="1" x14ac:dyDescent="0.25">
      <c r="B58" s="751" t="s">
        <v>239</v>
      </c>
      <c r="C58" s="730">
        <v>51</v>
      </c>
      <c r="D58" s="731" t="str">
        <f t="shared" si="4"/>
        <v>-</v>
      </c>
      <c r="E58" s="739" t="str">
        <f>IF(ISBLANK(D58),"",IF(EXACT(D58,"-"),"BYE",VLOOKUP(D58,Inscripcion!$A$1:$E$200,2,FALSE)))</f>
        <v>BYE</v>
      </c>
      <c r="F58" s="733" t="str">
        <f>IF(EXACT(D58,"-"),"",VLOOKUP(D58,Inscripcion!$A$1:$E$200,3,FALSE))</f>
        <v/>
      </c>
      <c r="G58" s="752"/>
      <c r="H58" s="753"/>
      <c r="I58" s="734"/>
      <c r="J58" s="762"/>
      <c r="O58" s="807" t="s">
        <v>238</v>
      </c>
      <c r="P58" s="808">
        <v>17</v>
      </c>
      <c r="Q58" s="809" t="s">
        <v>219</v>
      </c>
      <c r="R58" s="749"/>
      <c r="S58" s="739" t="str">
        <f>IF(ISBLANK(R58),"",VLOOKUP(R58,Inscripcion!$A$1:$E$200,2,FALSE))</f>
        <v/>
      </c>
      <c r="T58" s="740" t="str">
        <f>IF(ISBLANK(R58),"",VLOOKUP(R58,Inscripcion!$A$1:$E$200,3,FALSE))</f>
        <v/>
      </c>
      <c r="U58" s="741">
        <f>VLOOKUP(Q58,Rifa!$A$1:$C$100,2,FALSE)</f>
        <v>46</v>
      </c>
      <c r="V58" s="742" t="str">
        <f t="shared" si="5"/>
        <v>-</v>
      </c>
      <c r="W58" s="750" t="str">
        <f t="shared" si="6"/>
        <v>DO</v>
      </c>
    </row>
    <row r="59" spans="2:23" ht="15" customHeight="1" x14ac:dyDescent="0.25">
      <c r="B59" s="781" t="s">
        <v>241</v>
      </c>
      <c r="C59" s="758">
        <v>52</v>
      </c>
      <c r="D59" s="759" t="str">
        <f t="shared" si="4"/>
        <v>-</v>
      </c>
      <c r="E59" s="760" t="str">
        <f>IF(ISBLANK(D59),"",IF(EXACT(D59,"-"),"BYE",VLOOKUP(D59,Inscripcion!$A$1:$E$200,2,FALSE)))</f>
        <v>BYE</v>
      </c>
      <c r="F59" s="761" t="str">
        <f>IF(EXACT(D59,"-"),"",VLOOKUP(D59,Inscripcion!$A$1:$E$200,3,FALSE))</f>
        <v/>
      </c>
      <c r="G59" s="734"/>
      <c r="H59" s="762"/>
      <c r="I59" s="734"/>
      <c r="J59" s="762"/>
      <c r="O59" s="807" t="s">
        <v>238</v>
      </c>
      <c r="P59" s="808">
        <v>18</v>
      </c>
      <c r="Q59" s="809" t="s">
        <v>201</v>
      </c>
      <c r="R59" s="749"/>
      <c r="S59" s="739" t="str">
        <f>IF(ISBLANK(R59),"",VLOOKUP(R59,Inscripcion!$A$1:$E$200,2,FALSE))</f>
        <v/>
      </c>
      <c r="T59" s="740" t="str">
        <f>IF(ISBLANK(R59),"",VLOOKUP(R59,Inscripcion!$A$1:$E$200,3,FALSE))</f>
        <v/>
      </c>
      <c r="U59" s="741">
        <f>VLOOKUP(Q59,Rifa!$A$1:$C$100,2,FALSE)</f>
        <v>26</v>
      </c>
      <c r="V59" s="742" t="str">
        <f t="shared" si="5"/>
        <v>-</v>
      </c>
      <c r="W59" s="750" t="str">
        <f t="shared" si="6"/>
        <v>UP</v>
      </c>
    </row>
    <row r="60" spans="2:23" ht="15" customHeight="1" x14ac:dyDescent="0.25">
      <c r="B60" s="782" t="s">
        <v>241</v>
      </c>
      <c r="C60" s="764">
        <v>53</v>
      </c>
      <c r="D60" s="765" t="str">
        <f t="shared" si="4"/>
        <v>-</v>
      </c>
      <c r="E60" s="766" t="str">
        <f>IF(ISBLANK(D60),"",IF(EXACT(D60,"-"),"BYE",VLOOKUP(D60,Inscripcion!$A$1:$E$200,2,FALSE)))</f>
        <v>BYE</v>
      </c>
      <c r="F60" s="767" t="str">
        <f>IF(EXACT(D60,"-"),"",VLOOKUP(D60,Inscripcion!$A$1:$E$200,3,FALSE))</f>
        <v/>
      </c>
      <c r="G60" s="734"/>
      <c r="H60" s="762"/>
      <c r="I60" s="753"/>
      <c r="J60" s="762"/>
      <c r="O60" s="807" t="s">
        <v>238</v>
      </c>
      <c r="P60" s="808">
        <v>19</v>
      </c>
      <c r="Q60" s="809" t="s">
        <v>222</v>
      </c>
      <c r="R60" s="749"/>
      <c r="S60" s="739" t="str">
        <f>IF(ISBLANK(R60),"",VLOOKUP(R60,Inscripcion!$A$1:$E$200,2,FALSE))</f>
        <v/>
      </c>
      <c r="T60" s="740" t="str">
        <f>IF(ISBLANK(R60),"",VLOOKUP(R60,Inscripcion!$A$1:$E$200,3,FALSE))</f>
        <v/>
      </c>
      <c r="U60" s="741">
        <f>VLOOKUP(Q60,Rifa!$A$1:$C$100,2,FALSE)</f>
        <v>51</v>
      </c>
      <c r="V60" s="742" t="str">
        <f t="shared" si="5"/>
        <v>-</v>
      </c>
      <c r="W60" s="750" t="str">
        <f t="shared" si="6"/>
        <v>DO</v>
      </c>
    </row>
    <row r="61" spans="2:23" ht="15" customHeight="1" x14ac:dyDescent="0.25">
      <c r="B61" s="751" t="s">
        <v>239</v>
      </c>
      <c r="C61" s="730">
        <v>54</v>
      </c>
      <c r="D61" s="731" t="str">
        <f t="shared" si="4"/>
        <v>-</v>
      </c>
      <c r="E61" s="771" t="str">
        <f>IF(ISBLANK(D61),"",IF(EXACT(D61,"-"),"BYE",VLOOKUP(D61,Inscripcion!$A$1:$E$200,2,FALSE)))</f>
        <v>BYE</v>
      </c>
      <c r="F61" s="733" t="str">
        <f>IF(EXACT(D61,"-"),"",VLOOKUP(D61,Inscripcion!$A$1:$E$200,3,FALSE))</f>
        <v/>
      </c>
      <c r="G61" s="745"/>
      <c r="H61" s="772"/>
      <c r="I61" s="762"/>
      <c r="J61" s="762"/>
      <c r="O61" s="807" t="s">
        <v>238</v>
      </c>
      <c r="P61" s="808">
        <v>20</v>
      </c>
      <c r="Q61" s="809" t="s">
        <v>184</v>
      </c>
      <c r="R61" s="749"/>
      <c r="S61" s="739" t="str">
        <f>IF(ISBLANK(R61),"",VLOOKUP(R61,Inscripcion!$A$1:$E$200,2,FALSE))</f>
        <v/>
      </c>
      <c r="T61" s="740" t="str">
        <f>IF(ISBLANK(R61),"",VLOOKUP(R61,Inscripcion!$A$1:$E$200,3,FALSE))</f>
        <v/>
      </c>
      <c r="U61" s="741">
        <f>VLOOKUP(Q61,Rifa!$A$1:$C$100,2,FALSE)</f>
        <v>7</v>
      </c>
      <c r="V61" s="742" t="str">
        <f t="shared" si="5"/>
        <v>-</v>
      </c>
      <c r="W61" s="750" t="str">
        <f t="shared" si="6"/>
        <v>UP</v>
      </c>
    </row>
    <row r="62" spans="2:23" ht="15" customHeight="1" x14ac:dyDescent="0.25">
      <c r="B62" s="751" t="s">
        <v>239</v>
      </c>
      <c r="C62" s="730">
        <v>55</v>
      </c>
      <c r="D62" s="731" t="str">
        <f t="shared" si="4"/>
        <v>-</v>
      </c>
      <c r="E62" s="739" t="str">
        <f>IF(ISBLANK(D62),"",IF(EXACT(D62,"-"),"BYE",VLOOKUP(D62,Inscripcion!$A$1:$E$200,2,FALSE)))</f>
        <v>BYE</v>
      </c>
      <c r="F62" s="733" t="str">
        <f>IF(EXACT(D62,"-"),"",VLOOKUP(D62,Inscripcion!$A$1:$E$200,3,FALSE))</f>
        <v/>
      </c>
      <c r="G62" s="752"/>
      <c r="H62" s="734"/>
      <c r="I62" s="762"/>
      <c r="J62" s="762"/>
      <c r="O62" s="807" t="s">
        <v>238</v>
      </c>
      <c r="P62" s="808">
        <v>21</v>
      </c>
      <c r="Q62" s="809" t="s">
        <v>205</v>
      </c>
      <c r="R62" s="749"/>
      <c r="S62" s="739" t="str">
        <f>IF(ISBLANK(R62),"",VLOOKUP(R62,Inscripcion!$A$1:$E$200,2,FALSE))</f>
        <v/>
      </c>
      <c r="T62" s="740" t="str">
        <f>IF(ISBLANK(R62),"",VLOOKUP(R62,Inscripcion!$A$1:$E$200,3,FALSE))</f>
        <v/>
      </c>
      <c r="U62" s="741">
        <f>VLOOKUP(Q62,Rifa!$A$1:$C$100,2,FALSE)</f>
        <v>30</v>
      </c>
      <c r="V62" s="742" t="str">
        <f t="shared" si="5"/>
        <v>-</v>
      </c>
      <c r="W62" s="750" t="str">
        <f t="shared" si="6"/>
        <v>UP</v>
      </c>
    </row>
    <row r="63" spans="2:23" ht="15.75" customHeight="1" x14ac:dyDescent="0.25">
      <c r="B63" s="773" t="s">
        <v>240</v>
      </c>
      <c r="C63" s="774">
        <v>56</v>
      </c>
      <c r="D63" s="775" t="str">
        <f t="shared" si="4"/>
        <v>-</v>
      </c>
      <c r="E63" s="776" t="str">
        <f>IF(ISBLANK(D63),"",IF(EXACT(D63,"-"),"BYE",VLOOKUP(D63,Inscripcion!$A$1:$E$200,2,FALSE)))</f>
        <v>BYE</v>
      </c>
      <c r="F63" s="777" t="str">
        <f>IF(EXACT(D63,"-"),"",VLOOKUP(D63,Inscripcion!$A$1:$E$200,3,FALSE))</f>
        <v/>
      </c>
      <c r="G63" s="734"/>
      <c r="H63" s="734"/>
      <c r="I63" s="762"/>
      <c r="J63" s="772"/>
      <c r="O63" s="807" t="s">
        <v>238</v>
      </c>
      <c r="P63" s="808">
        <v>22</v>
      </c>
      <c r="Q63" s="809" t="s">
        <v>230</v>
      </c>
      <c r="R63" s="749"/>
      <c r="S63" s="739" t="str">
        <f>IF(ISBLANK(R63),"",VLOOKUP(R63,Inscripcion!$A$1:$E$200,2,FALSE))</f>
        <v/>
      </c>
      <c r="T63" s="740" t="str">
        <f>IF(ISBLANK(R63),"",VLOOKUP(R63,Inscripcion!$A$1:$E$200,3,FALSE))</f>
        <v/>
      </c>
      <c r="U63" s="741">
        <f>VLOOKUP(Q63,Rifa!$A$1:$C$100,2,FALSE)</f>
        <v>59</v>
      </c>
      <c r="V63" s="742" t="str">
        <f t="shared" si="5"/>
        <v>-</v>
      </c>
      <c r="W63" s="750" t="str">
        <f t="shared" si="6"/>
        <v>UP</v>
      </c>
    </row>
    <row r="64" spans="2:23" ht="15" customHeight="1" x14ac:dyDescent="0.25">
      <c r="B64" s="763" t="s">
        <v>240</v>
      </c>
      <c r="C64" s="764">
        <v>57</v>
      </c>
      <c r="D64" s="765" t="str">
        <f t="shared" si="4"/>
        <v>-</v>
      </c>
      <c r="E64" s="766" t="str">
        <f>IF(ISBLANK(D64),"",IF(EXACT(D64,"-"),"BYE",VLOOKUP(D64,Inscripcion!$A$1:$E$200,2,FALSE)))</f>
        <v>BYE</v>
      </c>
      <c r="F64" s="767" t="str">
        <f>IF(EXACT(D64,"-"),"",VLOOKUP(D64,Inscripcion!$A$1:$E$200,3,FALSE))</f>
        <v/>
      </c>
      <c r="G64" s="734"/>
      <c r="H64" s="734"/>
      <c r="I64" s="762"/>
      <c r="J64" s="734"/>
      <c r="O64" s="807" t="s">
        <v>238</v>
      </c>
      <c r="P64" s="808">
        <v>23</v>
      </c>
      <c r="Q64" s="809" t="s">
        <v>215</v>
      </c>
      <c r="R64" s="749"/>
      <c r="S64" s="739" t="str">
        <f>IF(ISBLANK(R64),"",VLOOKUP(R64,Inscripcion!$A$1:$E$200,2,FALSE))</f>
        <v/>
      </c>
      <c r="T64" s="740" t="str">
        <f>IF(ISBLANK(R64),"",VLOOKUP(R64,Inscripcion!$A$1:$E$200,3,FALSE))</f>
        <v/>
      </c>
      <c r="U64" s="741">
        <f>VLOOKUP(Q64,Rifa!$A$1:$C$100,2,FALSE)</f>
        <v>42</v>
      </c>
      <c r="V64" s="742" t="str">
        <f t="shared" si="5"/>
        <v>-</v>
      </c>
      <c r="W64" s="750" t="str">
        <f t="shared" si="6"/>
        <v>DO</v>
      </c>
    </row>
    <row r="65" spans="2:23" ht="15" customHeight="1" x14ac:dyDescent="0.25">
      <c r="B65" s="751" t="s">
        <v>239</v>
      </c>
      <c r="C65" s="730">
        <v>58</v>
      </c>
      <c r="D65" s="731" t="str">
        <f t="shared" si="4"/>
        <v>-</v>
      </c>
      <c r="E65" s="771" t="str">
        <f>IF(ISBLANK(D65),"",IF(EXACT(D65,"-"),"BYE",VLOOKUP(D65,Inscripcion!$A$1:$E$200,2,FALSE)))</f>
        <v>BYE</v>
      </c>
      <c r="F65" s="733" t="str">
        <f>IF(EXACT(D65,"-"),"",VLOOKUP(D65,Inscripcion!$A$1:$E$200,3,FALSE))</f>
        <v/>
      </c>
      <c r="G65" s="745"/>
      <c r="H65" s="734"/>
      <c r="I65" s="762"/>
      <c r="J65" s="734"/>
      <c r="O65" s="807" t="s">
        <v>238</v>
      </c>
      <c r="P65" s="808">
        <v>24</v>
      </c>
      <c r="Q65" s="809" t="s">
        <v>225</v>
      </c>
      <c r="R65" s="749"/>
      <c r="S65" s="739" t="str">
        <f>IF(ISBLANK(R65),"",VLOOKUP(R65,Inscripcion!$A$1:$E$200,2,FALSE))</f>
        <v/>
      </c>
      <c r="T65" s="740" t="str">
        <f>IF(ISBLANK(R65),"",VLOOKUP(R65,Inscripcion!$A$1:$E$200,3,FALSE))</f>
        <v/>
      </c>
      <c r="U65" s="741">
        <f>VLOOKUP(Q65,Rifa!$A$1:$C$100,2,FALSE)</f>
        <v>54</v>
      </c>
      <c r="V65" s="742" t="str">
        <f t="shared" si="5"/>
        <v>-</v>
      </c>
      <c r="W65" s="750" t="str">
        <f t="shared" si="6"/>
        <v>UP</v>
      </c>
    </row>
    <row r="66" spans="2:23" ht="15" customHeight="1" x14ac:dyDescent="0.25">
      <c r="B66" s="751" t="s">
        <v>239</v>
      </c>
      <c r="C66" s="730">
        <v>59</v>
      </c>
      <c r="D66" s="731" t="str">
        <f t="shared" si="4"/>
        <v>-</v>
      </c>
      <c r="E66" s="739" t="str">
        <f>IF(ISBLANK(D66),"",IF(EXACT(D66,"-"),"BYE",VLOOKUP(D66,Inscripcion!$A$1:$E$200,2,FALSE)))</f>
        <v>BYE</v>
      </c>
      <c r="F66" s="733" t="str">
        <f>IF(EXACT(D66,"-"),"",VLOOKUP(D66,Inscripcion!$A$1:$E$200,3,FALSE))</f>
        <v/>
      </c>
      <c r="G66" s="752"/>
      <c r="H66" s="753"/>
      <c r="I66" s="762"/>
      <c r="J66" s="734"/>
      <c r="O66" s="807" t="s">
        <v>238</v>
      </c>
      <c r="P66" s="808">
        <v>25</v>
      </c>
      <c r="Q66" s="809" t="s">
        <v>204</v>
      </c>
      <c r="R66" s="749"/>
      <c r="S66" s="739" t="str">
        <f>IF(ISBLANK(R66),"",VLOOKUP(R66,Inscripcion!$A$1:$E$200,2,FALSE))</f>
        <v/>
      </c>
      <c r="T66" s="740" t="str">
        <f>IF(ISBLANK(R66),"",VLOOKUP(R66,Inscripcion!$A$1:$E$200,3,FALSE))</f>
        <v/>
      </c>
      <c r="U66" s="741">
        <f>VLOOKUP(Q66,Rifa!$A$1:$C$100,2,FALSE)</f>
        <v>29</v>
      </c>
      <c r="V66" s="742" t="str">
        <f t="shared" si="5"/>
        <v>-</v>
      </c>
      <c r="W66" s="750" t="str">
        <f t="shared" si="6"/>
        <v>UP</v>
      </c>
    </row>
    <row r="67" spans="2:23" ht="15" customHeight="1" x14ac:dyDescent="0.25">
      <c r="B67" s="757" t="s">
        <v>240</v>
      </c>
      <c r="C67" s="758">
        <v>60</v>
      </c>
      <c r="D67" s="759" t="str">
        <f t="shared" si="4"/>
        <v>-</v>
      </c>
      <c r="E67" s="760" t="str">
        <f>IF(ISBLANK(D67),"",IF(EXACT(D67,"-"),"BYE",VLOOKUP(D67,Inscripcion!$A$1:$E$200,2,FALSE)))</f>
        <v>BYE</v>
      </c>
      <c r="F67" s="761" t="str">
        <f>IF(EXACT(D67,"-"),"",VLOOKUP(D67,Inscripcion!$A$1:$E$200,3,FALSE))</f>
        <v/>
      </c>
      <c r="G67" s="734"/>
      <c r="H67" s="762"/>
      <c r="I67" s="772"/>
      <c r="J67" s="734"/>
      <c r="O67" s="807" t="s">
        <v>238</v>
      </c>
      <c r="P67" s="808">
        <v>26</v>
      </c>
      <c r="Q67" s="809" t="s">
        <v>181</v>
      </c>
      <c r="R67" s="749"/>
      <c r="S67" s="739" t="str">
        <f>IF(ISBLANK(R67),"",VLOOKUP(R67,Inscripcion!$A$1:$E$200,2,FALSE))</f>
        <v/>
      </c>
      <c r="T67" s="740" t="str">
        <f>IF(ISBLANK(R67),"",VLOOKUP(R67,Inscripcion!$A$1:$E$200,3,FALSE))</f>
        <v/>
      </c>
      <c r="U67" s="741">
        <f>VLOOKUP(Q67,Rifa!$A$1:$C$100,2,FALSE)</f>
        <v>4</v>
      </c>
      <c r="V67" s="742" t="str">
        <f t="shared" si="5"/>
        <v>-</v>
      </c>
      <c r="W67" s="750" t="str">
        <f t="shared" si="6"/>
        <v>UP</v>
      </c>
    </row>
    <row r="68" spans="2:23" ht="15" customHeight="1" x14ac:dyDescent="0.25">
      <c r="B68" s="763" t="s">
        <v>240</v>
      </c>
      <c r="C68" s="764">
        <v>61</v>
      </c>
      <c r="D68" s="765" t="str">
        <f t="shared" si="4"/>
        <v>-</v>
      </c>
      <c r="E68" s="766" t="str">
        <f>IF(ISBLANK(D68),"",IF(EXACT(D68,"-"),"BYE",VLOOKUP(D68,Inscripcion!$A$1:$E$200,2,FALSE)))</f>
        <v>BYE</v>
      </c>
      <c r="F68" s="767" t="str">
        <f>IF(EXACT(D68,"-"),"",VLOOKUP(D68,Inscripcion!$A$1:$E$200,3,FALSE))</f>
        <v/>
      </c>
      <c r="G68" s="734"/>
      <c r="H68" s="762"/>
      <c r="I68" s="734"/>
      <c r="J68" s="734"/>
      <c r="O68" s="807" t="s">
        <v>238</v>
      </c>
      <c r="P68" s="808">
        <v>27</v>
      </c>
      <c r="Q68" s="809" t="s">
        <v>209</v>
      </c>
      <c r="R68" s="749"/>
      <c r="S68" s="739" t="str">
        <f>IF(ISBLANK(R68),"",VLOOKUP(R68,Inscripcion!$A$1:$E$200,2,FALSE))</f>
        <v/>
      </c>
      <c r="T68" s="740" t="str">
        <f>IF(ISBLANK(R68),"",VLOOKUP(R68,Inscripcion!$A$1:$E$200,3,FALSE))</f>
        <v/>
      </c>
      <c r="U68" s="741">
        <f>VLOOKUP(Q68,Rifa!$A$1:$C$100,2,FALSE)</f>
        <v>36</v>
      </c>
      <c r="V68" s="742" t="str">
        <f t="shared" si="5"/>
        <v>-</v>
      </c>
      <c r="W68" s="750" t="str">
        <f t="shared" si="6"/>
        <v>UP</v>
      </c>
    </row>
    <row r="69" spans="2:23" ht="15" customHeight="1" x14ac:dyDescent="0.25">
      <c r="B69" s="751" t="s">
        <v>239</v>
      </c>
      <c r="C69" s="730">
        <v>62</v>
      </c>
      <c r="D69" s="731" t="str">
        <f t="shared" si="4"/>
        <v>-</v>
      </c>
      <c r="E69" s="771" t="str">
        <f>IF(ISBLANK(D69),"",IF(EXACT(D69,"-"),"BYE",VLOOKUP(D69,Inscripcion!$A$1:$E$200,2,FALSE)))</f>
        <v>BYE</v>
      </c>
      <c r="F69" s="733" t="str">
        <f>IF(EXACT(D69,"-"),"",VLOOKUP(D69,Inscripcion!$A$1:$E$200,3,FALSE))</f>
        <v/>
      </c>
      <c r="G69" s="745"/>
      <c r="H69" s="772"/>
      <c r="I69" s="734"/>
      <c r="J69" s="734"/>
      <c r="O69" s="807" t="s">
        <v>238</v>
      </c>
      <c r="P69" s="808">
        <v>28</v>
      </c>
      <c r="Q69" s="809" t="s">
        <v>180</v>
      </c>
      <c r="R69" s="749"/>
      <c r="S69" s="739" t="str">
        <f>IF(ISBLANK(R69),"",VLOOKUP(R69,Inscripcion!$A$1:$E$200,2,FALSE))</f>
        <v/>
      </c>
      <c r="T69" s="740" t="str">
        <f>IF(ISBLANK(R69),"",VLOOKUP(R69,Inscripcion!$A$1:$E$200,3,FALSE))</f>
        <v/>
      </c>
      <c r="U69" s="741">
        <f>VLOOKUP(Q69,Rifa!$A$1:$C$100,2,FALSE)</f>
        <v>3</v>
      </c>
      <c r="V69" s="742" t="str">
        <f t="shared" si="5"/>
        <v>-</v>
      </c>
      <c r="W69" s="750" t="str">
        <f t="shared" si="6"/>
        <v>UP</v>
      </c>
    </row>
    <row r="70" spans="2:23" ht="15" customHeight="1" x14ac:dyDescent="0.25">
      <c r="B70" s="783"/>
      <c r="C70" s="730">
        <v>63</v>
      </c>
      <c r="D70" s="731" t="str">
        <f t="shared" si="4"/>
        <v>-</v>
      </c>
      <c r="E70" s="739" t="str">
        <f>IF(ISBLANK(D70),"",IF(EXACT(D70,"-"),"BYE",VLOOKUP(D70,Inscripcion!$A$1:$E$200,2,FALSE)))</f>
        <v>BYE</v>
      </c>
      <c r="F70" s="733" t="str">
        <f>IF(EXACT(D70,"-"),"",VLOOKUP(D70,Inscripcion!$A$1:$E$200,3,FALSE))</f>
        <v/>
      </c>
      <c r="G70" s="752"/>
      <c r="H70" s="734"/>
      <c r="I70" s="734"/>
      <c r="J70" s="734"/>
      <c r="O70" s="807" t="s">
        <v>238</v>
      </c>
      <c r="P70" s="808">
        <v>29</v>
      </c>
      <c r="Q70" s="809" t="s">
        <v>249</v>
      </c>
      <c r="R70" s="749"/>
      <c r="S70" s="739" t="str">
        <f>IF(ISBLANK(R70),"",VLOOKUP(R70,Inscripcion!$A$1:$E$200,2,FALSE))</f>
        <v/>
      </c>
      <c r="T70" s="740" t="str">
        <f>IF(ISBLANK(R70),"",VLOOKUP(R70,Inscripcion!$A$1:$E$200,3,FALSE))</f>
        <v/>
      </c>
      <c r="U70" s="741" t="e">
        <f>VLOOKUP(Q70,Rifa!$A$1:$C$100,2,FALSE)</f>
        <v>#N/A</v>
      </c>
      <c r="V70" s="742" t="str">
        <f t="shared" si="5"/>
        <v>-</v>
      </c>
      <c r="W70" s="750" t="e">
        <f t="shared" si="6"/>
        <v>#N/A</v>
      </c>
    </row>
    <row r="71" spans="2:23" ht="15" customHeight="1" x14ac:dyDescent="0.25">
      <c r="B71" s="729" t="s">
        <v>250</v>
      </c>
      <c r="C71" s="730">
        <v>64</v>
      </c>
      <c r="D71" s="731" t="str">
        <f t="shared" si="4"/>
        <v>-</v>
      </c>
      <c r="E71" s="739" t="str">
        <f>IF(ISBLANK(D71),"",IF(EXACT(D71,"-"),"BYE",VLOOKUP(D71,Inscripcion!$A$1:$E$200,2,FALSE)))</f>
        <v>BYE</v>
      </c>
      <c r="F71" s="733" t="str">
        <f>IF(EXACT(D71,"-"),"",VLOOKUP(D71,Inscripcion!$A$1:$E$200,3,FALSE))</f>
        <v/>
      </c>
      <c r="G71" s="734"/>
      <c r="H71" s="734"/>
      <c r="I71" s="734"/>
      <c r="J71" s="734"/>
      <c r="O71" s="807" t="s">
        <v>238</v>
      </c>
      <c r="P71" s="808">
        <v>30</v>
      </c>
      <c r="Q71" s="809" t="s">
        <v>251</v>
      </c>
      <c r="R71" s="749"/>
      <c r="S71" s="739" t="str">
        <f>IF(ISBLANK(R71),"",VLOOKUP(R71,Inscripcion!$A$1:$E$200,2,FALSE))</f>
        <v/>
      </c>
      <c r="T71" s="740" t="str">
        <f>IF(ISBLANK(R71),"",VLOOKUP(R71,Inscripcion!$A$1:$E$200,3,FALSE))</f>
        <v/>
      </c>
      <c r="U71" s="741" t="e">
        <f>VLOOKUP(Q71,Rifa!$A$1:$C$100,2,FALSE)</f>
        <v>#N/A</v>
      </c>
      <c r="V71" s="742" t="str">
        <f t="shared" si="5"/>
        <v>-</v>
      </c>
      <c r="W71" s="750" t="e">
        <f t="shared" si="6"/>
        <v>#N/A</v>
      </c>
    </row>
    <row r="72" spans="2:23" ht="12.75" customHeight="1" x14ac:dyDescent="0.25">
      <c r="O72" s="807" t="s">
        <v>238</v>
      </c>
      <c r="P72" s="808">
        <v>31</v>
      </c>
      <c r="Q72" s="809" t="s">
        <v>252</v>
      </c>
      <c r="R72" s="749"/>
      <c r="S72" s="739" t="str">
        <f>IF(ISBLANK(R72),"",VLOOKUP(R72,Inscripcion!$A$1:$E$200,2,FALSE))</f>
        <v/>
      </c>
      <c r="T72" s="740" t="str">
        <f>IF(ISBLANK(R72),"",VLOOKUP(R72,Inscripcion!$A$1:$E$200,3,FALSE))</f>
        <v/>
      </c>
      <c r="U72" s="741" t="e">
        <f>VLOOKUP(Q72,Rifa!$A$1:$C$100,2,FALSE)</f>
        <v>#N/A</v>
      </c>
      <c r="V72" s="742" t="str">
        <f t="shared" si="5"/>
        <v>-</v>
      </c>
      <c r="W72" s="750" t="e">
        <f t="shared" si="6"/>
        <v>#N/A</v>
      </c>
    </row>
    <row r="73" spans="2:23" ht="12.75" customHeight="1" x14ac:dyDescent="0.25">
      <c r="O73" s="807" t="s">
        <v>238</v>
      </c>
      <c r="P73" s="808">
        <v>32</v>
      </c>
      <c r="Q73" s="809" t="s">
        <v>253</v>
      </c>
      <c r="R73" s="749"/>
      <c r="S73" s="739" t="str">
        <f>IF(ISBLANK(R73),"",VLOOKUP(R73,Inscripcion!$A$1:$E$200,2,FALSE))</f>
        <v/>
      </c>
      <c r="T73" s="740" t="str">
        <f>IF(ISBLANK(R73),"",VLOOKUP(R73,Inscripcion!$A$1:$E$200,3,FALSE))</f>
        <v/>
      </c>
      <c r="U73" s="741" t="e">
        <f>VLOOKUP(Q73,Rifa!$A$1:$C$100,2,FALSE)</f>
        <v>#N/A</v>
      </c>
      <c r="V73" s="742" t="str">
        <f t="shared" si="5"/>
        <v>-</v>
      </c>
      <c r="W73" s="750" t="e">
        <f t="shared" si="6"/>
        <v>#N/A</v>
      </c>
    </row>
    <row r="74" spans="2:23" ht="12.75" customHeight="1" x14ac:dyDescent="0.25">
      <c r="O74" s="728"/>
      <c r="P74" s="728"/>
      <c r="Q74" s="728"/>
      <c r="R74" s="811"/>
      <c r="S74" s="799"/>
      <c r="T74" s="812"/>
      <c r="W74" s="811"/>
    </row>
    <row r="75" spans="2:23" ht="12.75" customHeight="1" x14ac:dyDescent="0.25">
      <c r="O75" s="728"/>
      <c r="P75" s="728"/>
      <c r="Q75" s="728"/>
      <c r="R75" s="811"/>
      <c r="S75" s="799"/>
      <c r="T75" s="812"/>
      <c r="U75" s="803">
        <v>1</v>
      </c>
      <c r="V75" s="728" t="s">
        <v>254</v>
      </c>
      <c r="W75" s="811"/>
    </row>
    <row r="76" spans="2:23" ht="12.75" customHeight="1" x14ac:dyDescent="0.25">
      <c r="O76" s="728"/>
      <c r="P76" s="728"/>
      <c r="Q76" s="728"/>
      <c r="R76" s="811"/>
      <c r="S76" s="799"/>
      <c r="T76" s="812"/>
      <c r="U76" s="803">
        <v>2</v>
      </c>
      <c r="V76" s="728" t="s">
        <v>254</v>
      </c>
      <c r="W76" s="811"/>
    </row>
    <row r="77" spans="2:23" ht="12.75" customHeight="1" x14ac:dyDescent="0.25">
      <c r="O77" s="728"/>
      <c r="P77" s="728"/>
      <c r="Q77" s="728"/>
      <c r="R77" s="811"/>
      <c r="S77" s="799"/>
      <c r="T77" s="812"/>
      <c r="U77" s="803">
        <v>3</v>
      </c>
      <c r="V77" s="728" t="s">
        <v>254</v>
      </c>
      <c r="W77" s="811"/>
    </row>
    <row r="78" spans="2:23" ht="12.75" customHeight="1" x14ac:dyDescent="0.25">
      <c r="O78" s="728"/>
      <c r="P78" s="728"/>
      <c r="Q78" s="728"/>
      <c r="R78" s="811"/>
      <c r="S78" s="799"/>
      <c r="T78" s="812"/>
      <c r="U78" s="803">
        <v>4</v>
      </c>
      <c r="V78" s="728" t="s">
        <v>254</v>
      </c>
      <c r="W78" s="811"/>
    </row>
    <row r="79" spans="2:23" ht="12.75" customHeight="1" x14ac:dyDescent="0.25">
      <c r="O79" s="728"/>
      <c r="P79" s="728"/>
      <c r="Q79" s="728"/>
      <c r="R79" s="811"/>
      <c r="S79" s="799"/>
      <c r="T79" s="812"/>
      <c r="U79" s="803">
        <v>5</v>
      </c>
      <c r="V79" s="728" t="s">
        <v>254</v>
      </c>
      <c r="W79" s="811"/>
    </row>
    <row r="80" spans="2:23" ht="12.75" customHeight="1" x14ac:dyDescent="0.25">
      <c r="O80" s="728"/>
      <c r="P80" s="728"/>
      <c r="Q80" s="728"/>
      <c r="R80" s="811"/>
      <c r="S80" s="799"/>
      <c r="T80" s="812"/>
      <c r="U80" s="803">
        <v>6</v>
      </c>
      <c r="V80" s="728" t="s">
        <v>254</v>
      </c>
      <c r="W80" s="811"/>
    </row>
    <row r="81" spans="15:23" ht="12.75" customHeight="1" x14ac:dyDescent="0.25">
      <c r="O81" s="728"/>
      <c r="P81" s="728"/>
      <c r="Q81" s="728"/>
      <c r="R81" s="811"/>
      <c r="S81" s="799"/>
      <c r="T81" s="812"/>
      <c r="U81" s="803">
        <v>7</v>
      </c>
      <c r="V81" s="728" t="s">
        <v>254</v>
      </c>
      <c r="W81" s="811"/>
    </row>
    <row r="82" spans="15:23" ht="12.75" customHeight="1" x14ac:dyDescent="0.25">
      <c r="O82" s="728"/>
      <c r="P82" s="728"/>
      <c r="Q82" s="728"/>
      <c r="R82" s="811"/>
      <c r="S82" s="799"/>
      <c r="T82" s="812"/>
      <c r="U82" s="803">
        <v>8</v>
      </c>
      <c r="V82" s="728" t="s">
        <v>254</v>
      </c>
      <c r="W82" s="811"/>
    </row>
    <row r="83" spans="15:23" ht="12.75" customHeight="1" x14ac:dyDescent="0.25">
      <c r="U83" s="803">
        <v>9</v>
      </c>
      <c r="V83" s="728" t="s">
        <v>254</v>
      </c>
      <c r="W83" s="728"/>
    </row>
    <row r="84" spans="15:23" ht="12.75" customHeight="1" x14ac:dyDescent="0.25">
      <c r="U84" s="803">
        <v>10</v>
      </c>
      <c r="V84" s="728" t="s">
        <v>254</v>
      </c>
      <c r="W84" s="728"/>
    </row>
    <row r="85" spans="15:23" ht="12.75" customHeight="1" x14ac:dyDescent="0.25">
      <c r="U85" s="803">
        <v>11</v>
      </c>
      <c r="V85" s="728" t="s">
        <v>254</v>
      </c>
      <c r="W85" s="728"/>
    </row>
    <row r="86" spans="15:23" ht="12.75" customHeight="1" x14ac:dyDescent="0.25">
      <c r="U86" s="803">
        <v>12</v>
      </c>
      <c r="V86" s="728" t="s">
        <v>254</v>
      </c>
      <c r="W86" s="728"/>
    </row>
    <row r="87" spans="15:23" ht="12.75" customHeight="1" x14ac:dyDescent="0.25">
      <c r="U87" s="803">
        <v>13</v>
      </c>
      <c r="V87" s="728" t="s">
        <v>254</v>
      </c>
      <c r="W87" s="728"/>
    </row>
    <row r="88" spans="15:23" ht="12.75" customHeight="1" x14ac:dyDescent="0.25">
      <c r="U88" s="803">
        <v>14</v>
      </c>
      <c r="V88" s="728" t="s">
        <v>254</v>
      </c>
      <c r="W88" s="728"/>
    </row>
    <row r="89" spans="15:23" ht="12.75" customHeight="1" x14ac:dyDescent="0.25">
      <c r="U89" s="803">
        <v>15</v>
      </c>
      <c r="V89" s="728" t="s">
        <v>254</v>
      </c>
      <c r="W89" s="728"/>
    </row>
    <row r="90" spans="15:23" ht="12.75" customHeight="1" x14ac:dyDescent="0.25">
      <c r="U90" s="803">
        <v>16</v>
      </c>
      <c r="V90" s="728" t="s">
        <v>254</v>
      </c>
      <c r="W90" s="728"/>
    </row>
    <row r="91" spans="15:23" ht="12.75" customHeight="1" x14ac:dyDescent="0.25">
      <c r="U91" s="803">
        <v>17</v>
      </c>
      <c r="V91" s="728" t="s">
        <v>254</v>
      </c>
      <c r="W91" s="728"/>
    </row>
    <row r="92" spans="15:23" ht="12.75" customHeight="1" x14ac:dyDescent="0.25">
      <c r="U92" s="803">
        <v>18</v>
      </c>
      <c r="V92" s="728" t="s">
        <v>254</v>
      </c>
      <c r="W92" s="728"/>
    </row>
    <row r="93" spans="15:23" ht="12.75" customHeight="1" x14ac:dyDescent="0.25">
      <c r="U93" s="803">
        <v>19</v>
      </c>
      <c r="V93" s="728" t="s">
        <v>254</v>
      </c>
      <c r="W93" s="728"/>
    </row>
    <row r="94" spans="15:23" ht="12.75" customHeight="1" x14ac:dyDescent="0.25">
      <c r="U94" s="803">
        <v>20</v>
      </c>
      <c r="V94" s="728" t="s">
        <v>254</v>
      </c>
      <c r="W94" s="728"/>
    </row>
    <row r="95" spans="15:23" ht="12.75" customHeight="1" x14ac:dyDescent="0.25">
      <c r="U95" s="803">
        <v>21</v>
      </c>
      <c r="V95" s="728" t="s">
        <v>254</v>
      </c>
      <c r="W95" s="728"/>
    </row>
    <row r="96" spans="15:23" ht="12.75" customHeight="1" x14ac:dyDescent="0.25">
      <c r="U96" s="803">
        <v>22</v>
      </c>
      <c r="V96" s="728" t="s">
        <v>254</v>
      </c>
      <c r="W96" s="728"/>
    </row>
    <row r="97" spans="21:23" ht="12.75" customHeight="1" x14ac:dyDescent="0.25">
      <c r="U97" s="803">
        <v>23</v>
      </c>
      <c r="V97" s="728" t="s">
        <v>254</v>
      </c>
      <c r="W97" s="728"/>
    </row>
    <row r="98" spans="21:23" ht="12.75" customHeight="1" x14ac:dyDescent="0.25">
      <c r="U98" s="803">
        <v>24</v>
      </c>
      <c r="V98" s="728" t="s">
        <v>254</v>
      </c>
      <c r="W98" s="728"/>
    </row>
    <row r="99" spans="21:23" ht="12.75" customHeight="1" x14ac:dyDescent="0.25">
      <c r="U99" s="803">
        <v>25</v>
      </c>
      <c r="V99" s="728" t="s">
        <v>254</v>
      </c>
      <c r="W99" s="728"/>
    </row>
    <row r="100" spans="21:23" ht="12.75" customHeight="1" x14ac:dyDescent="0.25">
      <c r="U100" s="803">
        <v>26</v>
      </c>
      <c r="V100" s="728" t="s">
        <v>254</v>
      </c>
      <c r="W100" s="728"/>
    </row>
    <row r="101" spans="21:23" ht="12.75" customHeight="1" x14ac:dyDescent="0.25">
      <c r="U101" s="803">
        <v>27</v>
      </c>
      <c r="V101" s="728" t="s">
        <v>254</v>
      </c>
      <c r="W101" s="728"/>
    </row>
    <row r="102" spans="21:23" ht="12.75" customHeight="1" x14ac:dyDescent="0.25">
      <c r="U102" s="803">
        <v>28</v>
      </c>
      <c r="V102" s="728" t="s">
        <v>254</v>
      </c>
      <c r="W102" s="728"/>
    </row>
    <row r="103" spans="21:23" ht="12.75" customHeight="1" x14ac:dyDescent="0.25">
      <c r="U103" s="803">
        <v>29</v>
      </c>
      <c r="V103" s="728" t="s">
        <v>254</v>
      </c>
      <c r="W103" s="728"/>
    </row>
    <row r="104" spans="21:23" ht="12.75" customHeight="1" x14ac:dyDescent="0.25">
      <c r="U104" s="803">
        <v>30</v>
      </c>
      <c r="V104" s="728" t="s">
        <v>254</v>
      </c>
      <c r="W104" s="728"/>
    </row>
    <row r="105" spans="21:23" ht="12.75" customHeight="1" x14ac:dyDescent="0.25">
      <c r="U105" s="803">
        <v>31</v>
      </c>
      <c r="V105" s="728" t="s">
        <v>254</v>
      </c>
      <c r="W105" s="728"/>
    </row>
    <row r="106" spans="21:23" ht="12.75" customHeight="1" x14ac:dyDescent="0.25">
      <c r="U106" s="803">
        <v>32</v>
      </c>
      <c r="V106" s="728" t="s">
        <v>254</v>
      </c>
      <c r="W106" s="728"/>
    </row>
    <row r="107" spans="21:23" ht="12.75" customHeight="1" x14ac:dyDescent="0.25">
      <c r="U107" s="803">
        <v>33</v>
      </c>
      <c r="V107" s="728" t="s">
        <v>254</v>
      </c>
      <c r="W107" s="728"/>
    </row>
    <row r="108" spans="21:23" ht="12.75" customHeight="1" x14ac:dyDescent="0.25">
      <c r="U108" s="803">
        <v>34</v>
      </c>
      <c r="V108" s="728" t="s">
        <v>254</v>
      </c>
      <c r="W108" s="728"/>
    </row>
    <row r="109" spans="21:23" ht="12.75" customHeight="1" x14ac:dyDescent="0.25">
      <c r="U109" s="803">
        <v>35</v>
      </c>
      <c r="V109" s="728" t="s">
        <v>254</v>
      </c>
      <c r="W109" s="728"/>
    </row>
    <row r="110" spans="21:23" ht="12.75" customHeight="1" x14ac:dyDescent="0.25">
      <c r="U110" s="803">
        <v>36</v>
      </c>
      <c r="V110" s="728" t="s">
        <v>254</v>
      </c>
      <c r="W110" s="728"/>
    </row>
    <row r="111" spans="21:23" ht="12.75" customHeight="1" x14ac:dyDescent="0.25">
      <c r="U111" s="803">
        <v>37</v>
      </c>
      <c r="V111" s="728" t="s">
        <v>254</v>
      </c>
      <c r="W111" s="728"/>
    </row>
    <row r="112" spans="21:23" ht="12.75" customHeight="1" x14ac:dyDescent="0.25">
      <c r="U112" s="803">
        <v>38</v>
      </c>
      <c r="V112" s="728" t="s">
        <v>254</v>
      </c>
      <c r="W112" s="728"/>
    </row>
    <row r="113" spans="21:23" ht="12.75" customHeight="1" x14ac:dyDescent="0.25">
      <c r="U113" s="803">
        <v>39</v>
      </c>
      <c r="V113" s="728" t="s">
        <v>254</v>
      </c>
      <c r="W113" s="728"/>
    </row>
    <row r="114" spans="21:23" ht="12.75" customHeight="1" x14ac:dyDescent="0.25">
      <c r="U114" s="803">
        <v>40</v>
      </c>
      <c r="V114" s="728" t="s">
        <v>254</v>
      </c>
      <c r="W114" s="728"/>
    </row>
    <row r="115" spans="21:23" ht="12.75" customHeight="1" x14ac:dyDescent="0.25">
      <c r="U115" s="803">
        <v>41</v>
      </c>
      <c r="V115" s="728" t="s">
        <v>254</v>
      </c>
      <c r="W115" s="728"/>
    </row>
    <row r="116" spans="21:23" ht="12.75" customHeight="1" x14ac:dyDescent="0.25">
      <c r="U116" s="803">
        <v>42</v>
      </c>
      <c r="V116" s="728" t="s">
        <v>254</v>
      </c>
      <c r="W116" s="728"/>
    </row>
    <row r="117" spans="21:23" ht="12.75" customHeight="1" x14ac:dyDescent="0.25">
      <c r="U117" s="803">
        <v>43</v>
      </c>
      <c r="V117" s="728" t="s">
        <v>254</v>
      </c>
      <c r="W117" s="728"/>
    </row>
    <row r="118" spans="21:23" ht="12.75" customHeight="1" x14ac:dyDescent="0.25">
      <c r="U118" s="803">
        <v>44</v>
      </c>
      <c r="V118" s="728" t="s">
        <v>254</v>
      </c>
      <c r="W118" s="728"/>
    </row>
    <row r="119" spans="21:23" ht="12.75" customHeight="1" x14ac:dyDescent="0.25">
      <c r="U119" s="803">
        <v>45</v>
      </c>
      <c r="V119" s="728" t="s">
        <v>254</v>
      </c>
      <c r="W119" s="728"/>
    </row>
    <row r="120" spans="21:23" ht="12.75" customHeight="1" x14ac:dyDescent="0.25">
      <c r="U120" s="803">
        <v>46</v>
      </c>
      <c r="V120" s="728" t="s">
        <v>254</v>
      </c>
      <c r="W120" s="728"/>
    </row>
    <row r="121" spans="21:23" ht="12.75" customHeight="1" x14ac:dyDescent="0.25">
      <c r="U121" s="803">
        <v>47</v>
      </c>
      <c r="V121" s="728" t="s">
        <v>254</v>
      </c>
      <c r="W121" s="728"/>
    </row>
    <row r="122" spans="21:23" ht="12.75" customHeight="1" x14ac:dyDescent="0.25">
      <c r="U122" s="803">
        <v>48</v>
      </c>
      <c r="V122" s="728" t="s">
        <v>254</v>
      </c>
      <c r="W122" s="728"/>
    </row>
    <row r="123" spans="21:23" ht="12.75" customHeight="1" x14ac:dyDescent="0.25">
      <c r="U123" s="803">
        <v>49</v>
      </c>
      <c r="V123" s="728" t="s">
        <v>254</v>
      </c>
      <c r="W123" s="728"/>
    </row>
    <row r="124" spans="21:23" ht="12.75" customHeight="1" x14ac:dyDescent="0.25">
      <c r="U124" s="803">
        <v>50</v>
      </c>
      <c r="V124" s="728" t="s">
        <v>254</v>
      </c>
      <c r="W124" s="728"/>
    </row>
    <row r="125" spans="21:23" ht="12.75" customHeight="1" x14ac:dyDescent="0.25">
      <c r="U125" s="803">
        <v>51</v>
      </c>
      <c r="V125" s="728" t="s">
        <v>254</v>
      </c>
      <c r="W125" s="728"/>
    </row>
    <row r="126" spans="21:23" ht="12.75" customHeight="1" x14ac:dyDescent="0.25">
      <c r="U126" s="803">
        <v>52</v>
      </c>
      <c r="V126" s="728" t="s">
        <v>254</v>
      </c>
      <c r="W126" s="728"/>
    </row>
    <row r="127" spans="21:23" ht="12.75" customHeight="1" x14ac:dyDescent="0.25">
      <c r="U127" s="803">
        <v>53</v>
      </c>
      <c r="V127" s="728" t="s">
        <v>254</v>
      </c>
      <c r="W127" s="728"/>
    </row>
    <row r="128" spans="21:23" ht="12.75" customHeight="1" x14ac:dyDescent="0.25">
      <c r="U128" s="803">
        <v>54</v>
      </c>
      <c r="V128" s="728" t="s">
        <v>254</v>
      </c>
      <c r="W128" s="728"/>
    </row>
    <row r="129" spans="21:23" ht="12.75" customHeight="1" x14ac:dyDescent="0.25">
      <c r="U129" s="803">
        <v>55</v>
      </c>
      <c r="V129" s="728" t="s">
        <v>254</v>
      </c>
      <c r="W129" s="728"/>
    </row>
    <row r="130" spans="21:23" ht="12.75" customHeight="1" x14ac:dyDescent="0.25">
      <c r="U130" s="803">
        <v>56</v>
      </c>
      <c r="V130" s="728" t="s">
        <v>254</v>
      </c>
      <c r="W130" s="728"/>
    </row>
    <row r="131" spans="21:23" ht="12.75" customHeight="1" x14ac:dyDescent="0.25">
      <c r="U131" s="803">
        <v>57</v>
      </c>
      <c r="V131" s="728" t="s">
        <v>254</v>
      </c>
      <c r="W131" s="728"/>
    </row>
    <row r="132" spans="21:23" ht="12.75" customHeight="1" x14ac:dyDescent="0.25">
      <c r="U132" s="803">
        <v>58</v>
      </c>
      <c r="V132" s="728" t="s">
        <v>254</v>
      </c>
      <c r="W132" s="728"/>
    </row>
    <row r="133" spans="21:23" ht="12.75" customHeight="1" x14ac:dyDescent="0.25">
      <c r="U133" s="803">
        <v>59</v>
      </c>
      <c r="V133" s="728" t="s">
        <v>254</v>
      </c>
      <c r="W133" s="728"/>
    </row>
    <row r="134" spans="21:23" ht="12.75" customHeight="1" x14ac:dyDescent="0.25">
      <c r="U134" s="803">
        <v>60</v>
      </c>
      <c r="V134" s="728" t="s">
        <v>254</v>
      </c>
      <c r="W134" s="728"/>
    </row>
    <row r="135" spans="21:23" ht="12.75" customHeight="1" x14ac:dyDescent="0.25">
      <c r="U135" s="803">
        <v>61</v>
      </c>
      <c r="V135" s="728" t="s">
        <v>254</v>
      </c>
      <c r="W135" s="728"/>
    </row>
    <row r="136" spans="21:23" ht="12.75" customHeight="1" x14ac:dyDescent="0.25">
      <c r="U136" s="803">
        <v>62</v>
      </c>
      <c r="V136" s="728" t="s">
        <v>254</v>
      </c>
      <c r="W136" s="728"/>
    </row>
    <row r="137" spans="21:23" ht="12.75" customHeight="1" x14ac:dyDescent="0.25">
      <c r="U137" s="803">
        <v>63</v>
      </c>
      <c r="V137" s="728" t="s">
        <v>254</v>
      </c>
      <c r="W137" s="728"/>
    </row>
    <row r="138" spans="21:23" ht="12.75" customHeight="1" x14ac:dyDescent="0.25">
      <c r="U138" s="803">
        <v>64</v>
      </c>
      <c r="V138" s="728" t="s">
        <v>254</v>
      </c>
      <c r="W138" s="728"/>
    </row>
  </sheetData>
  <mergeCells count="3">
    <mergeCell ref="B5:W6"/>
    <mergeCell ref="R7:W7"/>
    <mergeCell ref="R41:W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28"/>
  <sheetViews>
    <sheetView workbookViewId="0">
      <selection activeCell="D1" sqref="D1:D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8.7109375" bestFit="1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124</v>
      </c>
      <c r="H7" s="78">
        <v>44616.744238807871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125</v>
      </c>
      <c r="C9" s="56"/>
      <c r="D9" s="57" t="s">
        <v>144</v>
      </c>
      <c r="E9" s="55" t="s">
        <v>126</v>
      </c>
      <c r="F9" s="57" t="s">
        <v>147</v>
      </c>
      <c r="G9" s="55" t="s">
        <v>127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128</v>
      </c>
      <c r="C11" s="59" t="s">
        <v>129</v>
      </c>
      <c r="D11" s="59" t="s">
        <v>130</v>
      </c>
      <c r="E11" s="59" t="s">
        <v>131</v>
      </c>
      <c r="F11" s="59" t="s">
        <v>132</v>
      </c>
      <c r="G11" s="59" t="s">
        <v>133</v>
      </c>
    </row>
    <row r="12" spans="2:10" ht="21" customHeight="1" x14ac:dyDescent="0.35">
      <c r="B12" s="60">
        <v>1</v>
      </c>
      <c r="C12" s="61">
        <v>3388</v>
      </c>
      <c r="D12" s="62" t="str">
        <f>IF(ISBLANK(C12),"",VLOOKUP(C12,Inscripcion!$A$1:$E$200,2,FALSE))</f>
        <v>David Andres Atias Ramos</v>
      </c>
      <c r="E12" s="63" t="str">
        <f>IF(ISBLANK(C12),"",VLOOKUP(C12,Inscripcion!$A$1:$E$200,3,FALSE))</f>
        <v>Escazu</v>
      </c>
      <c r="F12" s="63">
        <f>IF(ISBLANK(C12),"",VLOOKUP(C12,Inscripcion!$A$1:$E$200,4,FALSE))</f>
        <v>218</v>
      </c>
      <c r="G12" s="63">
        <f>IF(ISBLANK(C12),"",VLOOKUP(C12,Inscripcion!$A$1:$E$200,5,FALSE))</f>
        <v>1095</v>
      </c>
    </row>
    <row r="13" spans="2:10" ht="21" customHeight="1" x14ac:dyDescent="0.35">
      <c r="B13" s="60">
        <v>2</v>
      </c>
      <c r="C13" s="61">
        <v>3461</v>
      </c>
      <c r="D13" s="62" t="str">
        <f>IF(ISBLANK(C13),"",VLOOKUP(C13,Inscripcion!$A$1:$E$200,2,FALSE))</f>
        <v>Genesis Nahomy Vargas Sanchez</v>
      </c>
      <c r="E13" s="63" t="str">
        <f>IF(ISBLANK(C13),"",VLOOKUP(C13,Inscripcion!$A$1:$E$200,3,FALSE))</f>
        <v>Corredores</v>
      </c>
      <c r="F13" s="63">
        <f>IF(ISBLANK(C13),"",VLOOKUP(C13,Inscripcion!$A$1:$E$200,4,FALSE))</f>
        <v>380</v>
      </c>
      <c r="G13" s="63">
        <f>IF(ISBLANK(C13),"",VLOOKUP(C13,Inscripcion!$A$1:$E$200,5,FALSE))</f>
        <v>1050</v>
      </c>
    </row>
    <row r="14" spans="2:10" ht="21" customHeight="1" x14ac:dyDescent="0.35">
      <c r="B14" s="60">
        <v>3</v>
      </c>
      <c r="C14" s="61">
        <v>3621</v>
      </c>
      <c r="D14" s="62" t="str">
        <f>IF(ISBLANK(C14),"",VLOOKUP(C14,Inscripcion!$A$1:$E$200,2,FALSE))</f>
        <v>Jason Gilberto Guerrero Oviedo</v>
      </c>
      <c r="E14" s="63" t="str">
        <f>IF(ISBLANK(C14),"",VLOOKUP(C14,Inscripcion!$A$1:$E$200,3,FALSE))</f>
        <v>Mora</v>
      </c>
      <c r="F14" s="63">
        <f>IF(ISBLANK(C14),"",VLOOKUP(C14,Inscripcion!$A$1:$E$200,4,FALSE))</f>
        <v>522</v>
      </c>
      <c r="G14" s="63">
        <f>IF(ISBLANK(C14),"",VLOOKUP(C14,Inscripcion!$A$1:$E$200,5,FALSE))</f>
        <v>1050</v>
      </c>
    </row>
    <row r="15" spans="2:10" ht="21" customHeight="1" x14ac:dyDescent="0.25">
      <c r="F15" s="64" t="s">
        <v>134</v>
      </c>
      <c r="G15" s="64" t="s">
        <v>134</v>
      </c>
    </row>
    <row r="16" spans="2:10" ht="21" customHeight="1" x14ac:dyDescent="0.25"/>
    <row r="17" spans="2:10" ht="21" customHeight="1" x14ac:dyDescent="0.25">
      <c r="B17" s="65" t="s">
        <v>135</v>
      </c>
      <c r="C17" s="65"/>
      <c r="D17" s="65" t="s">
        <v>136</v>
      </c>
      <c r="E17" s="66" t="s">
        <v>137</v>
      </c>
      <c r="F17" s="65" t="s">
        <v>138</v>
      </c>
      <c r="G17" s="65" t="s">
        <v>139</v>
      </c>
      <c r="H17" s="67" t="s">
        <v>140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David Andres Atias Ramos</v>
      </c>
      <c r="E18" s="72"/>
      <c r="F18" s="72"/>
      <c r="G18" s="72"/>
      <c r="H18" s="73"/>
      <c r="I18" s="68"/>
    </row>
    <row r="19" spans="2:10" ht="21" customHeight="1" x14ac:dyDescent="0.25">
      <c r="B19" s="74"/>
      <c r="C19" s="70">
        <v>3</v>
      </c>
      <c r="D19" s="71" t="str">
        <f>D14</f>
        <v>Jason Gilberto Guerrero Oviedo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David Andres Atias Ramos</v>
      </c>
      <c r="E20" s="72"/>
      <c r="F20" s="72"/>
      <c r="G20" s="72"/>
      <c r="H20" s="73"/>
      <c r="I20" s="68"/>
    </row>
    <row r="21" spans="2:10" ht="21" customHeight="1" x14ac:dyDescent="0.25">
      <c r="B21" s="74"/>
      <c r="C21" s="72">
        <v>2</v>
      </c>
      <c r="D21" s="71" t="str">
        <f>D13</f>
        <v>Genesis Nahomy Vargas Sanchez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Genesis Nahomy Vargas Sanchez</v>
      </c>
      <c r="E22" s="72"/>
      <c r="F22" s="72"/>
      <c r="G22" s="72"/>
      <c r="H22" s="76"/>
      <c r="I22" s="68"/>
    </row>
    <row r="23" spans="2:10" ht="21" customHeight="1" x14ac:dyDescent="0.25">
      <c r="B23" s="74"/>
      <c r="C23" s="72">
        <v>3</v>
      </c>
      <c r="D23" s="71" t="str">
        <f>D14</f>
        <v>Jason Gilberto Guerrero Oviedo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141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142</v>
      </c>
      <c r="E27" s="56"/>
      <c r="F27" s="56"/>
    </row>
    <row r="28" spans="2:10" ht="21" customHeight="1" x14ac:dyDescent="0.25">
      <c r="D28" s="77" t="s">
        <v>143</v>
      </c>
      <c r="E28" s="56"/>
      <c r="F28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124</v>
      </c>
      <c r="H7" s="104">
        <v>44616.74423971065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125</v>
      </c>
      <c r="C9" s="82"/>
      <c r="D9" s="83" t="s">
        <v>144</v>
      </c>
      <c r="E9" s="81" t="s">
        <v>126</v>
      </c>
      <c r="F9" s="83" t="s">
        <v>148</v>
      </c>
      <c r="G9" s="81" t="s">
        <v>127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128</v>
      </c>
      <c r="C11" s="85" t="s">
        <v>129</v>
      </c>
      <c r="D11" s="85" t="s">
        <v>130</v>
      </c>
      <c r="E11" s="85" t="s">
        <v>131</v>
      </c>
      <c r="F11" s="85" t="s">
        <v>132</v>
      </c>
      <c r="G11" s="85" t="s">
        <v>133</v>
      </c>
    </row>
    <row r="12" spans="2:10" ht="21" customHeight="1" x14ac:dyDescent="0.35">
      <c r="B12" s="86">
        <v>1</v>
      </c>
      <c r="C12" s="87">
        <v>2295</v>
      </c>
      <c r="D12" s="88" t="str">
        <f>IF(ISBLANK(C12),"",VLOOKUP(C12,Inscripcion!$A$1:$E$200,2,FALSE))</f>
        <v>Alberto Alan Li</v>
      </c>
      <c r="E12" s="89" t="str">
        <f>IF(ISBLANK(C12),"",VLOOKUP(C12,Inscripcion!$A$1:$E$200,3,FALSE))</f>
        <v>Escazu</v>
      </c>
      <c r="F12" s="89">
        <f>IF(ISBLANK(C12),"",VLOOKUP(C12,Inscripcion!$A$1:$E$200,4,FALSE))</f>
        <v>219</v>
      </c>
      <c r="G12" s="89">
        <f>IF(ISBLANK(C12),"",VLOOKUP(C12,Inscripcion!$A$1:$E$200,5,FALSE))</f>
        <v>1094</v>
      </c>
    </row>
    <row r="13" spans="2:10" ht="21" customHeight="1" x14ac:dyDescent="0.35">
      <c r="B13" s="86">
        <v>2</v>
      </c>
      <c r="C13" s="87">
        <v>3459</v>
      </c>
      <c r="D13" s="88" t="str">
        <f>IF(ISBLANK(C13),"",VLOOKUP(C13,Inscripcion!$A$1:$E$200,2,FALSE))</f>
        <v>Christian Carvajal Diaz</v>
      </c>
      <c r="E13" s="89" t="str">
        <f>IF(ISBLANK(C13),"",VLOOKUP(C13,Inscripcion!$A$1:$E$200,3,FALSE))</f>
        <v>Esparza</v>
      </c>
      <c r="F13" s="89">
        <f>IF(ISBLANK(C13),"",VLOOKUP(C13,Inscripcion!$A$1:$E$200,4,FALSE))</f>
        <v>3527</v>
      </c>
      <c r="G13" s="89">
        <f>IF(ISBLANK(C13),"",VLOOKUP(C13,Inscripcion!$A$1:$E$200,5,FALSE))</f>
        <v>1050</v>
      </c>
    </row>
    <row r="14" spans="2:10" ht="21" customHeight="1" x14ac:dyDescent="0.35">
      <c r="B14" s="86">
        <v>3</v>
      </c>
      <c r="C14" s="87">
        <v>3622</v>
      </c>
      <c r="D14" s="88" t="str">
        <f>IF(ISBLANK(C14),"",VLOOKUP(C14,Inscripcion!$A$1:$E$200,2,FALSE))</f>
        <v>Eduardo Betanco diaz</v>
      </c>
      <c r="E14" s="89" t="str">
        <f>IF(ISBLANK(C14),"",VLOOKUP(C14,Inscripcion!$A$1:$E$200,3,FALSE))</f>
        <v>Mora</v>
      </c>
      <c r="F14" s="89">
        <f>IF(ISBLANK(C14),"",VLOOKUP(C14,Inscripcion!$A$1:$E$200,4,FALSE))</f>
        <v>499</v>
      </c>
      <c r="G14" s="89">
        <f>IF(ISBLANK(C14),"",VLOOKUP(C14,Inscripcion!$A$1:$E$200,5,FALSE))</f>
        <v>1050</v>
      </c>
    </row>
    <row r="15" spans="2:10" ht="21" customHeight="1" x14ac:dyDescent="0.25">
      <c r="F15" s="90" t="s">
        <v>134</v>
      </c>
      <c r="G15" s="90" t="s">
        <v>134</v>
      </c>
    </row>
    <row r="16" spans="2:10" ht="21" customHeight="1" x14ac:dyDescent="0.25"/>
    <row r="17" spans="2:10" ht="21" customHeight="1" x14ac:dyDescent="0.25">
      <c r="B17" s="91" t="s">
        <v>135</v>
      </c>
      <c r="C17" s="91"/>
      <c r="D17" s="91" t="s">
        <v>136</v>
      </c>
      <c r="E17" s="92" t="s">
        <v>137</v>
      </c>
      <c r="F17" s="91" t="s">
        <v>138</v>
      </c>
      <c r="G17" s="91" t="s">
        <v>139</v>
      </c>
      <c r="H17" s="93" t="s">
        <v>140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Alberto Alan Li</v>
      </c>
      <c r="E18" s="98"/>
      <c r="F18" s="98"/>
      <c r="G18" s="98"/>
      <c r="H18" s="99"/>
      <c r="I18" s="94"/>
    </row>
    <row r="19" spans="2:10" ht="21" customHeight="1" x14ac:dyDescent="0.25">
      <c r="B19" s="100"/>
      <c r="C19" s="96">
        <v>3</v>
      </c>
      <c r="D19" s="97" t="str">
        <f>D14</f>
        <v>Eduardo Betanco diaz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Alberto Alan Li</v>
      </c>
      <c r="E20" s="98"/>
      <c r="F20" s="98"/>
      <c r="G20" s="98"/>
      <c r="H20" s="99"/>
      <c r="I20" s="94"/>
    </row>
    <row r="21" spans="2:10" ht="21" customHeight="1" x14ac:dyDescent="0.25">
      <c r="B21" s="100"/>
      <c r="C21" s="98">
        <v>2</v>
      </c>
      <c r="D21" s="97" t="str">
        <f>D13</f>
        <v>Christian Carvajal Diaz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Christian Carvajal Diaz</v>
      </c>
      <c r="E22" s="98"/>
      <c r="F22" s="98"/>
      <c r="G22" s="98"/>
      <c r="H22" s="102"/>
      <c r="I22" s="94"/>
    </row>
    <row r="23" spans="2:10" ht="21" customHeight="1" x14ac:dyDescent="0.25">
      <c r="B23" s="100"/>
      <c r="C23" s="98">
        <v>3</v>
      </c>
      <c r="D23" s="97" t="str">
        <f>D14</f>
        <v>Eduardo Betanco diaz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141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142</v>
      </c>
      <c r="E27" s="82"/>
      <c r="F27" s="82"/>
    </row>
    <row r="28" spans="2:10" ht="21" customHeight="1" x14ac:dyDescent="0.25">
      <c r="D28" s="103" t="s">
        <v>143</v>
      </c>
      <c r="E28" s="82"/>
      <c r="F28" s="8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124</v>
      </c>
      <c r="H7" s="130">
        <v>44616.744240254629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125</v>
      </c>
      <c r="C9" s="108"/>
      <c r="D9" s="109" t="s">
        <v>144</v>
      </c>
      <c r="E9" s="107" t="s">
        <v>126</v>
      </c>
      <c r="F9" s="109" t="s">
        <v>149</v>
      </c>
      <c r="G9" s="107" t="s">
        <v>127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128</v>
      </c>
      <c r="C11" s="111" t="s">
        <v>129</v>
      </c>
      <c r="D11" s="111" t="s">
        <v>130</v>
      </c>
      <c r="E11" s="111" t="s">
        <v>131</v>
      </c>
      <c r="F11" s="111" t="s">
        <v>132</v>
      </c>
      <c r="G11" s="111" t="s">
        <v>133</v>
      </c>
    </row>
    <row r="12" spans="2:10" ht="21" customHeight="1" x14ac:dyDescent="0.35">
      <c r="B12" s="112">
        <v>1</v>
      </c>
      <c r="C12" s="113">
        <v>3664</v>
      </c>
      <c r="D12" s="114" t="str">
        <f>IF(ISBLANK(C12),"",VLOOKUP(C12,Inscripcion!$A$1:$E$200,2,FALSE))</f>
        <v>Luis Felipe Roman Ching</v>
      </c>
      <c r="E12" s="115" t="str">
        <f>IF(ISBLANK(C12),"",VLOOKUP(C12,Inscripcion!$A$1:$E$200,3,FALSE))</f>
        <v>Escazu</v>
      </c>
      <c r="F12" s="115">
        <f>IF(ISBLANK(C12),"",VLOOKUP(C12,Inscripcion!$A$1:$E$200,4,FALSE))</f>
        <v>221</v>
      </c>
      <c r="G12" s="115">
        <f>IF(ISBLANK(C12),"",VLOOKUP(C12,Inscripcion!$A$1:$E$200,5,FALSE))</f>
        <v>1093</v>
      </c>
    </row>
    <row r="13" spans="2:10" ht="21" customHeight="1" x14ac:dyDescent="0.35">
      <c r="B13" s="112">
        <v>2</v>
      </c>
      <c r="C13" s="113">
        <v>3447</v>
      </c>
      <c r="D13" s="114" t="str">
        <f>IF(ISBLANK(C13),"",VLOOKUP(C13,Inscripcion!$A$1:$E$200,2,FALSE))</f>
        <v>Emmanuel Estrada Garcia</v>
      </c>
      <c r="E13" s="115" t="str">
        <f>IF(ISBLANK(C13),"",VLOOKUP(C13,Inscripcion!$A$1:$E$200,3,FALSE))</f>
        <v>Alajuela</v>
      </c>
      <c r="F13" s="115">
        <f>IF(ISBLANK(C13),"",VLOOKUP(C13,Inscripcion!$A$1:$E$200,4,FALSE))</f>
        <v>3518</v>
      </c>
      <c r="G13" s="115">
        <f>IF(ISBLANK(C13),"",VLOOKUP(C13,Inscripcion!$A$1:$E$200,5,FALSE))</f>
        <v>1050</v>
      </c>
    </row>
    <row r="14" spans="2:10" ht="21" customHeight="1" x14ac:dyDescent="0.35">
      <c r="B14" s="112">
        <v>3</v>
      </c>
      <c r="C14" s="113">
        <v>3638</v>
      </c>
      <c r="D14" s="114" t="str">
        <f>IF(ISBLANK(C14),"",VLOOKUP(C14,Inscripcion!$A$1:$E$200,2,FALSE))</f>
        <v>kevin Rene Velasquez Cucalon</v>
      </c>
      <c r="E14" s="115" t="str">
        <f>IF(ISBLANK(C14),"",VLOOKUP(C14,Inscripcion!$A$1:$E$200,3,FALSE))</f>
        <v>SANTA ANA</v>
      </c>
      <c r="F14" s="115">
        <f>IF(ISBLANK(C14),"",VLOOKUP(C14,Inscripcion!$A$1:$E$200,4,FALSE))</f>
        <v>410</v>
      </c>
      <c r="G14" s="115">
        <f>IF(ISBLANK(C14),"",VLOOKUP(C14,Inscripcion!$A$1:$E$200,5,FALSE))</f>
        <v>1050</v>
      </c>
    </row>
    <row r="15" spans="2:10" ht="21" customHeight="1" x14ac:dyDescent="0.25">
      <c r="F15" s="116" t="s">
        <v>134</v>
      </c>
      <c r="G15" s="116" t="s">
        <v>134</v>
      </c>
    </row>
    <row r="16" spans="2:10" ht="21" customHeight="1" x14ac:dyDescent="0.25"/>
    <row r="17" spans="2:10" ht="21" customHeight="1" x14ac:dyDescent="0.25">
      <c r="B17" s="117" t="s">
        <v>135</v>
      </c>
      <c r="C17" s="117"/>
      <c r="D17" s="117" t="s">
        <v>136</v>
      </c>
      <c r="E17" s="118" t="s">
        <v>137</v>
      </c>
      <c r="F17" s="117" t="s">
        <v>138</v>
      </c>
      <c r="G17" s="117" t="s">
        <v>139</v>
      </c>
      <c r="H17" s="119" t="s">
        <v>140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Luis Felipe Roman Ching</v>
      </c>
      <c r="E18" s="124"/>
      <c r="F18" s="124"/>
      <c r="G18" s="124"/>
      <c r="H18" s="125"/>
      <c r="I18" s="120"/>
    </row>
    <row r="19" spans="2:10" ht="21" customHeight="1" x14ac:dyDescent="0.25">
      <c r="B19" s="126"/>
      <c r="C19" s="122">
        <v>3</v>
      </c>
      <c r="D19" s="123" t="str">
        <f>D14</f>
        <v>kevin Rene Velasquez Cucalon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Luis Felipe Roman Ching</v>
      </c>
      <c r="E20" s="124"/>
      <c r="F20" s="124"/>
      <c r="G20" s="124"/>
      <c r="H20" s="125"/>
      <c r="I20" s="120"/>
    </row>
    <row r="21" spans="2:10" ht="21" customHeight="1" x14ac:dyDescent="0.25">
      <c r="B21" s="126"/>
      <c r="C21" s="124">
        <v>2</v>
      </c>
      <c r="D21" s="123" t="str">
        <f>D13</f>
        <v>Emmanuel Estrada Garcia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Emmanuel Estrada Garcia</v>
      </c>
      <c r="E22" s="124"/>
      <c r="F22" s="124"/>
      <c r="G22" s="124"/>
      <c r="H22" s="128"/>
      <c r="I22" s="120"/>
    </row>
    <row r="23" spans="2:10" ht="21" customHeight="1" x14ac:dyDescent="0.25">
      <c r="B23" s="126"/>
      <c r="C23" s="124">
        <v>3</v>
      </c>
      <c r="D23" s="123" t="str">
        <f>D14</f>
        <v>kevin Rene Velasquez Cucalon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141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142</v>
      </c>
      <c r="E27" s="108"/>
      <c r="F27" s="108"/>
    </row>
    <row r="28" spans="2:10" ht="21" customHeight="1" x14ac:dyDescent="0.25">
      <c r="D28" s="129" t="s">
        <v>143</v>
      </c>
      <c r="E28" s="108"/>
      <c r="F28" s="10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J28"/>
  <sheetViews>
    <sheetView workbookViewId="0">
      <selection activeCell="E1" sqref="E1:E104857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8.7109375" bestFit="1" customWidth="1"/>
    <col min="5" max="5" width="19.1406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124</v>
      </c>
      <c r="H7" s="156">
        <v>44616.744240972221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125</v>
      </c>
      <c r="C9" s="134"/>
      <c r="D9" s="135" t="s">
        <v>144</v>
      </c>
      <c r="E9" s="133" t="s">
        <v>126</v>
      </c>
      <c r="F9" s="135" t="s">
        <v>150</v>
      </c>
      <c r="G9" s="133" t="s">
        <v>127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128</v>
      </c>
      <c r="C11" s="137" t="s">
        <v>129</v>
      </c>
      <c r="D11" s="137" t="s">
        <v>130</v>
      </c>
      <c r="E11" s="137" t="s">
        <v>131</v>
      </c>
      <c r="F11" s="137" t="s">
        <v>132</v>
      </c>
      <c r="G11" s="137" t="s">
        <v>133</v>
      </c>
    </row>
    <row r="12" spans="2:10" ht="21" customHeight="1" x14ac:dyDescent="0.35">
      <c r="B12" s="138">
        <v>1</v>
      </c>
      <c r="C12" s="139">
        <v>3472</v>
      </c>
      <c r="D12" s="140" t="str">
        <f>IF(ISBLANK(C12),"",VLOOKUP(C12,Inscripcion!$A$1:$E$200,2,FALSE))</f>
        <v>Jaydrick Shamall Baker Crawford</v>
      </c>
      <c r="E12" s="141" t="str">
        <f>IF(ISBLANK(C12),"",VLOOKUP(C12,Inscripcion!$A$1:$E$200,3,FALSE))</f>
        <v>CCDR Desamparados</v>
      </c>
      <c r="F12" s="141">
        <f>IF(ISBLANK(C12),"",VLOOKUP(C12,Inscripcion!$A$1:$E$200,4,FALSE))</f>
        <v>224</v>
      </c>
      <c r="G12" s="141">
        <f>IF(ISBLANK(C12),"",VLOOKUP(C12,Inscripcion!$A$1:$E$200,5,FALSE))</f>
        <v>1090</v>
      </c>
    </row>
    <row r="13" spans="2:10" ht="21" customHeight="1" x14ac:dyDescent="0.35">
      <c r="B13" s="138">
        <v>2</v>
      </c>
      <c r="C13" s="139">
        <v>3434</v>
      </c>
      <c r="D13" s="140" t="str">
        <f>IF(ISBLANK(C13),"",VLOOKUP(C13,Inscripcion!$A$1:$E$200,2,FALSE))</f>
        <v>Maria Jose Jimenez Abarca</v>
      </c>
      <c r="E13" s="141" t="str">
        <f>IF(ISBLANK(C13),"",VLOOKUP(C13,Inscripcion!$A$1:$E$200,3,FALSE))</f>
        <v>Escazu</v>
      </c>
      <c r="F13" s="141">
        <f>IF(ISBLANK(C13),"",VLOOKUP(C13,Inscripcion!$A$1:$E$200,4,FALSE))</f>
        <v>507</v>
      </c>
      <c r="G13" s="141">
        <f>IF(ISBLANK(C13),"",VLOOKUP(C13,Inscripcion!$A$1:$E$200,5,FALSE))</f>
        <v>1050</v>
      </c>
    </row>
    <row r="14" spans="2:10" ht="21" customHeight="1" x14ac:dyDescent="0.35">
      <c r="B14" s="138">
        <v>3</v>
      </c>
      <c r="C14" s="139">
        <v>3649</v>
      </c>
      <c r="D14" s="140" t="str">
        <f>IF(ISBLANK(C14),"",VLOOKUP(C14,Inscripcion!$A$1:$E$200,2,FALSE))</f>
        <v>Nicolas Miller Muñoz</v>
      </c>
      <c r="E14" s="141" t="str">
        <f>IF(ISBLANK(C14),"",VLOOKUP(C14,Inscripcion!$A$1:$E$200,3,FALSE))</f>
        <v>San jose</v>
      </c>
      <c r="F14" s="141">
        <f>IF(ISBLANK(C14),"",VLOOKUP(C14,Inscripcion!$A$1:$E$200,4,FALSE))</f>
        <v>500</v>
      </c>
      <c r="G14" s="141">
        <f>IF(ISBLANK(C14),"",VLOOKUP(C14,Inscripcion!$A$1:$E$200,5,FALSE))</f>
        <v>1050</v>
      </c>
    </row>
    <row r="15" spans="2:10" ht="21" customHeight="1" x14ac:dyDescent="0.25">
      <c r="F15" s="142" t="s">
        <v>134</v>
      </c>
      <c r="G15" s="142" t="s">
        <v>134</v>
      </c>
    </row>
    <row r="16" spans="2:10" ht="21" customHeight="1" x14ac:dyDescent="0.25"/>
    <row r="17" spans="2:10" ht="21" customHeight="1" x14ac:dyDescent="0.25">
      <c r="B17" s="143" t="s">
        <v>135</v>
      </c>
      <c r="C17" s="143"/>
      <c r="D17" s="143" t="s">
        <v>136</v>
      </c>
      <c r="E17" s="144" t="s">
        <v>137</v>
      </c>
      <c r="F17" s="143" t="s">
        <v>138</v>
      </c>
      <c r="G17" s="143" t="s">
        <v>139</v>
      </c>
      <c r="H17" s="145" t="s">
        <v>140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Jaydrick Shamall Baker Crawford</v>
      </c>
      <c r="E18" s="150"/>
      <c r="F18" s="150"/>
      <c r="G18" s="150"/>
      <c r="H18" s="151"/>
      <c r="I18" s="146"/>
    </row>
    <row r="19" spans="2:10" ht="21" customHeight="1" x14ac:dyDescent="0.25">
      <c r="B19" s="152"/>
      <c r="C19" s="148">
        <v>3</v>
      </c>
      <c r="D19" s="149" t="str">
        <f>D14</f>
        <v>Nicolas Miller Muñoz</v>
      </c>
      <c r="E19" s="150"/>
      <c r="F19" s="150"/>
      <c r="G19" s="150"/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Jaydrick Shamall Baker Crawford</v>
      </c>
      <c r="E20" s="150"/>
      <c r="F20" s="150"/>
      <c r="G20" s="150"/>
      <c r="H20" s="151"/>
      <c r="I20" s="146"/>
    </row>
    <row r="21" spans="2:10" ht="21" customHeight="1" x14ac:dyDescent="0.25">
      <c r="B21" s="152"/>
      <c r="C21" s="150">
        <v>2</v>
      </c>
      <c r="D21" s="149" t="str">
        <f>D13</f>
        <v>Maria Jose Jimenez Abarca</v>
      </c>
      <c r="E21" s="150"/>
      <c r="F21" s="150"/>
      <c r="G21" s="150"/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Maria Jose Jimenez Abarca</v>
      </c>
      <c r="E22" s="150"/>
      <c r="F22" s="150"/>
      <c r="G22" s="150"/>
      <c r="H22" s="154"/>
      <c r="I22" s="146"/>
    </row>
    <row r="23" spans="2:10" ht="21" customHeight="1" x14ac:dyDescent="0.25">
      <c r="B23" s="152"/>
      <c r="C23" s="150">
        <v>3</v>
      </c>
      <c r="D23" s="149" t="str">
        <f>D14</f>
        <v>Nicolas Miller Muñoz</v>
      </c>
      <c r="E23" s="150"/>
      <c r="F23" s="150"/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141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142</v>
      </c>
      <c r="E27" s="134"/>
      <c r="F27" s="134"/>
    </row>
    <row r="28" spans="2:10" ht="21" customHeight="1" x14ac:dyDescent="0.25">
      <c r="D28" s="155" t="s">
        <v>143</v>
      </c>
      <c r="E28" s="134"/>
      <c r="F28" s="13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3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124</v>
      </c>
      <c r="H7" s="182">
        <v>44616.7442415162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125</v>
      </c>
      <c r="C9" s="160"/>
      <c r="D9" s="161" t="s">
        <v>144</v>
      </c>
      <c r="E9" s="159" t="s">
        <v>126</v>
      </c>
      <c r="F9" s="161" t="s">
        <v>151</v>
      </c>
      <c r="G9" s="159" t="s">
        <v>127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128</v>
      </c>
      <c r="C11" s="163" t="s">
        <v>129</v>
      </c>
      <c r="D11" s="163" t="s">
        <v>130</v>
      </c>
      <c r="E11" s="163" t="s">
        <v>131</v>
      </c>
      <c r="F11" s="163" t="s">
        <v>132</v>
      </c>
      <c r="G11" s="163" t="s">
        <v>133</v>
      </c>
    </row>
    <row r="12" spans="2:10" ht="21" customHeight="1" x14ac:dyDescent="0.35">
      <c r="B12" s="164">
        <v>1</v>
      </c>
      <c r="C12" s="165">
        <v>82</v>
      </c>
      <c r="D12" s="166" t="str">
        <f>IF(ISBLANK(C12),"",VLOOKUP(C12,Inscripcion!$A$1:$E$200,2,FALSE))</f>
        <v>Ricardo Castro Torres</v>
      </c>
      <c r="E12" s="167" t="str">
        <f>IF(ISBLANK(C12),"",VLOOKUP(C12,Inscripcion!$A$1:$E$200,3,FALSE))</f>
        <v>Mora</v>
      </c>
      <c r="F12" s="167">
        <f>IF(ISBLANK(C12),"",VLOOKUP(C12,Inscripcion!$A$1:$E$200,4,FALSE))</f>
        <v>226</v>
      </c>
      <c r="G12" s="167">
        <f>IF(ISBLANK(C12),"",VLOOKUP(C12,Inscripcion!$A$1:$E$200,5,FALSE))</f>
        <v>1088</v>
      </c>
    </row>
    <row r="13" spans="2:10" ht="21" customHeight="1" x14ac:dyDescent="0.35">
      <c r="B13" s="164">
        <v>2</v>
      </c>
      <c r="C13" s="165">
        <v>3426</v>
      </c>
      <c r="D13" s="166" t="str">
        <f>IF(ISBLANK(C13),"",VLOOKUP(C13,Inscripcion!$A$1:$E$200,2,FALSE))</f>
        <v>Thaylin Garbanzo Ulate</v>
      </c>
      <c r="E13" s="167" t="str">
        <f>IF(ISBLANK(C13),"",VLOOKUP(C13,Inscripcion!$A$1:$E$200,3,FALSE))</f>
        <v>Aserri</v>
      </c>
      <c r="F13" s="167">
        <f>IF(ISBLANK(C13),"",VLOOKUP(C13,Inscripcion!$A$1:$E$200,4,FALSE))</f>
        <v>496</v>
      </c>
      <c r="G13" s="167">
        <f>IF(ISBLANK(C13),"",VLOOKUP(C13,Inscripcion!$A$1:$E$200,5,FALSE))</f>
        <v>1050</v>
      </c>
    </row>
    <row r="14" spans="2:10" ht="21" customHeight="1" x14ac:dyDescent="0.35">
      <c r="B14" s="164">
        <v>3</v>
      </c>
      <c r="C14" s="165">
        <v>3693</v>
      </c>
      <c r="D14" s="166" t="str">
        <f>IF(ISBLANK(C14),"",VLOOKUP(C14,Inscripcion!$A$1:$E$200,2,FALSE))</f>
        <v>Jonathan Salas Barboza</v>
      </c>
      <c r="E14" s="167" t="str">
        <f>IF(ISBLANK(C14),"",VLOOKUP(C14,Inscripcion!$A$1:$E$200,3,FALSE))</f>
        <v>Desamparados</v>
      </c>
      <c r="F14" s="167">
        <f>IF(ISBLANK(C14),"",VLOOKUP(C14,Inscripcion!$A$1:$E$200,4,FALSE))</f>
        <v>3732</v>
      </c>
      <c r="G14" s="167">
        <f>IF(ISBLANK(C14),"",VLOOKUP(C14,Inscripcion!$A$1:$E$200,5,FALSE))</f>
        <v>1050</v>
      </c>
    </row>
    <row r="15" spans="2:10" ht="21" customHeight="1" x14ac:dyDescent="0.25">
      <c r="F15" s="168" t="s">
        <v>134</v>
      </c>
      <c r="G15" s="168" t="s">
        <v>134</v>
      </c>
    </row>
    <row r="16" spans="2:10" ht="21" customHeight="1" x14ac:dyDescent="0.25"/>
    <row r="17" spans="2:10" ht="21" customHeight="1" x14ac:dyDescent="0.25">
      <c r="B17" s="169" t="s">
        <v>135</v>
      </c>
      <c r="C17" s="169"/>
      <c r="D17" s="169" t="s">
        <v>136</v>
      </c>
      <c r="E17" s="170" t="s">
        <v>137</v>
      </c>
      <c r="F17" s="169" t="s">
        <v>138</v>
      </c>
      <c r="G17" s="169" t="s">
        <v>139</v>
      </c>
      <c r="H17" s="171" t="s">
        <v>140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Ricardo Castro Torres</v>
      </c>
      <c r="E18" s="176"/>
      <c r="F18" s="176"/>
      <c r="G18" s="176"/>
      <c r="H18" s="177"/>
      <c r="I18" s="172"/>
    </row>
    <row r="19" spans="2:10" ht="21" customHeight="1" x14ac:dyDescent="0.25">
      <c r="B19" s="178"/>
      <c r="C19" s="174">
        <v>3</v>
      </c>
      <c r="D19" s="175" t="str">
        <f>D14</f>
        <v>Jonathan Salas Barboza</v>
      </c>
      <c r="E19" s="176"/>
      <c r="F19" s="176"/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Ricardo Castro Torres</v>
      </c>
      <c r="E20" s="176"/>
      <c r="F20" s="176"/>
      <c r="G20" s="176"/>
      <c r="H20" s="177"/>
      <c r="I20" s="172"/>
    </row>
    <row r="21" spans="2:10" ht="21" customHeight="1" x14ac:dyDescent="0.25">
      <c r="B21" s="178"/>
      <c r="C21" s="176">
        <v>2</v>
      </c>
      <c r="D21" s="175" t="str">
        <f>D13</f>
        <v>Thaylin Garbanzo Ulate</v>
      </c>
      <c r="E21" s="176"/>
      <c r="F21" s="176"/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Thaylin Garbanzo Ulate</v>
      </c>
      <c r="E22" s="176"/>
      <c r="F22" s="176"/>
      <c r="G22" s="176"/>
      <c r="H22" s="180"/>
      <c r="I22" s="172"/>
    </row>
    <row r="23" spans="2:10" ht="21" customHeight="1" x14ac:dyDescent="0.25">
      <c r="B23" s="178"/>
      <c r="C23" s="176">
        <v>3</v>
      </c>
      <c r="D23" s="175" t="str">
        <f>D14</f>
        <v>Jonathan Salas Barboza</v>
      </c>
      <c r="E23" s="176"/>
      <c r="F23" s="176"/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141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142</v>
      </c>
      <c r="E27" s="160"/>
      <c r="F27" s="160"/>
    </row>
    <row r="28" spans="2:10" ht="21" customHeight="1" x14ac:dyDescent="0.25">
      <c r="D28" s="181" t="s">
        <v>143</v>
      </c>
      <c r="E28" s="160"/>
      <c r="F28" s="16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J28"/>
  <sheetViews>
    <sheetView workbookViewId="0">
      <selection activeCell="C15" sqref="C1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124</v>
      </c>
      <c r="H7" s="208">
        <v>44616.744242233799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125</v>
      </c>
      <c r="C9" s="186"/>
      <c r="D9" s="187" t="s">
        <v>144</v>
      </c>
      <c r="E9" s="185" t="s">
        <v>126</v>
      </c>
      <c r="F9" s="187" t="s">
        <v>152</v>
      </c>
      <c r="G9" s="185" t="s">
        <v>127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128</v>
      </c>
      <c r="C11" s="189" t="s">
        <v>129</v>
      </c>
      <c r="D11" s="189" t="s">
        <v>130</v>
      </c>
      <c r="E11" s="189" t="s">
        <v>131</v>
      </c>
      <c r="F11" s="189" t="s">
        <v>132</v>
      </c>
      <c r="G11" s="189" t="s">
        <v>133</v>
      </c>
    </row>
    <row r="12" spans="2:10" ht="21" customHeight="1" x14ac:dyDescent="0.35">
      <c r="B12" s="190">
        <v>1</v>
      </c>
      <c r="C12" s="191">
        <v>210</v>
      </c>
      <c r="D12" s="192" t="str">
        <f>IF(ISBLANK(C12),"",VLOOKUP(C12,Inscripcion!$A$1:$E$200,2,FALSE))</f>
        <v>Carlos Esquivel</v>
      </c>
      <c r="E12" s="193" t="str">
        <f>IF(ISBLANK(C12),"",VLOOKUP(C12,Inscripcion!$A$1:$E$200,3,FALSE))</f>
        <v>Puntarenas</v>
      </c>
      <c r="F12" s="193">
        <f>IF(ISBLANK(C12),"",VLOOKUP(C12,Inscripcion!$A$1:$E$200,4,FALSE))</f>
        <v>227</v>
      </c>
      <c r="G12" s="193">
        <f>IF(ISBLANK(C12),"",VLOOKUP(C12,Inscripcion!$A$1:$E$200,5,FALSE))</f>
        <v>1088</v>
      </c>
    </row>
    <row r="13" spans="2:10" ht="21" customHeight="1" x14ac:dyDescent="0.35">
      <c r="B13" s="190">
        <v>2</v>
      </c>
      <c r="C13" s="191">
        <v>3396</v>
      </c>
      <c r="D13" s="192" t="str">
        <f>IF(ISBLANK(C13),"",VLOOKUP(C13,Inscripcion!$A$1:$E$200,2,FALSE))</f>
        <v>Marco Antonio Lopez Perez</v>
      </c>
      <c r="E13" s="193" t="str">
        <f>IF(ISBLANK(C13),"",VLOOKUP(C13,Inscripcion!$A$1:$E$200,3,FALSE))</f>
        <v>Mora</v>
      </c>
      <c r="F13" s="193">
        <f>IF(ISBLANK(C13),"",VLOOKUP(C13,Inscripcion!$A$1:$E$200,4,FALSE))</f>
        <v>572</v>
      </c>
      <c r="G13" s="193">
        <f>IF(ISBLANK(C13),"",VLOOKUP(C13,Inscripcion!$A$1:$E$200,5,FALSE))</f>
        <v>1050</v>
      </c>
    </row>
    <row r="14" spans="2:10" ht="21" customHeight="1" x14ac:dyDescent="0.35">
      <c r="B14" s="190">
        <v>3</v>
      </c>
      <c r="C14" s="191">
        <v>3722</v>
      </c>
      <c r="D14" s="192" t="str">
        <f>IF(ISBLANK(C14),"",VLOOKUP(C14,Inscripcion!$A$1:$E$200,2,FALSE))</f>
        <v>Matías Pérez De La Cuesta</v>
      </c>
      <c r="E14" s="193" t="str">
        <f>IF(ISBLANK(C14),"",VLOOKUP(C14,Inscripcion!$A$1:$E$200,3,FALSE))</f>
        <v>Escazú</v>
      </c>
      <c r="F14" s="193">
        <f>IF(ISBLANK(C14),"",VLOOKUP(C14,Inscripcion!$A$1:$E$200,4,FALSE))</f>
        <v>493</v>
      </c>
      <c r="G14" s="193">
        <f>IF(ISBLANK(C14),"",VLOOKUP(C14,Inscripcion!$A$1:$E$200,5,FALSE))</f>
        <v>1050</v>
      </c>
    </row>
    <row r="15" spans="2:10" ht="21" customHeight="1" x14ac:dyDescent="0.25">
      <c r="F15" s="194" t="s">
        <v>134</v>
      </c>
      <c r="G15" s="194" t="s">
        <v>134</v>
      </c>
    </row>
    <row r="16" spans="2:10" ht="21" customHeight="1" x14ac:dyDescent="0.25"/>
    <row r="17" spans="2:10" ht="21" customHeight="1" x14ac:dyDescent="0.25">
      <c r="B17" s="195" t="s">
        <v>135</v>
      </c>
      <c r="C17" s="195"/>
      <c r="D17" s="195" t="s">
        <v>136</v>
      </c>
      <c r="E17" s="196" t="s">
        <v>137</v>
      </c>
      <c r="F17" s="195" t="s">
        <v>138</v>
      </c>
      <c r="G17" s="195" t="s">
        <v>139</v>
      </c>
      <c r="H17" s="197" t="s">
        <v>140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Carlos Esquivel</v>
      </c>
      <c r="E18" s="202"/>
      <c r="F18" s="202"/>
      <c r="G18" s="202"/>
      <c r="H18" s="203"/>
      <c r="I18" s="198"/>
    </row>
    <row r="19" spans="2:10" ht="21" customHeight="1" x14ac:dyDescent="0.25">
      <c r="B19" s="204"/>
      <c r="C19" s="200">
        <v>3</v>
      </c>
      <c r="D19" s="201" t="str">
        <f>D14</f>
        <v>Matías Pérez De La Cuesta</v>
      </c>
      <c r="E19" s="202"/>
      <c r="F19" s="202"/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Carlos Esquivel</v>
      </c>
      <c r="E20" s="202"/>
      <c r="F20" s="202"/>
      <c r="G20" s="202"/>
      <c r="H20" s="203"/>
      <c r="I20" s="198"/>
    </row>
    <row r="21" spans="2:10" ht="21" customHeight="1" x14ac:dyDescent="0.25">
      <c r="B21" s="204"/>
      <c r="C21" s="202">
        <v>2</v>
      </c>
      <c r="D21" s="201" t="str">
        <f>D13</f>
        <v>Marco Antonio Lopez Perez</v>
      </c>
      <c r="E21" s="202"/>
      <c r="F21" s="202"/>
      <c r="G21" s="202"/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Marco Antonio Lopez Perez</v>
      </c>
      <c r="E22" s="202"/>
      <c r="F22" s="202"/>
      <c r="G22" s="202"/>
      <c r="H22" s="206"/>
      <c r="I22" s="198"/>
    </row>
    <row r="23" spans="2:10" ht="21" customHeight="1" x14ac:dyDescent="0.25">
      <c r="B23" s="204"/>
      <c r="C23" s="202">
        <v>3</v>
      </c>
      <c r="D23" s="201" t="str">
        <f>D14</f>
        <v>Matías Pérez De La Cuesta</v>
      </c>
      <c r="E23" s="202"/>
      <c r="F23" s="202"/>
      <c r="G23" s="202"/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141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142</v>
      </c>
      <c r="E27" s="186"/>
      <c r="F27" s="186"/>
    </row>
    <row r="28" spans="2:10" ht="21" customHeight="1" x14ac:dyDescent="0.25">
      <c r="D28" s="207" t="s">
        <v>143</v>
      </c>
      <c r="E28" s="186"/>
      <c r="F28" s="18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Grupo 10 (J)</vt:lpstr>
      <vt:lpstr>Grupo 11 (K)</vt:lpstr>
      <vt:lpstr>Grupo 12 (L)</vt:lpstr>
      <vt:lpstr>Grupo 13 (M)</vt:lpstr>
      <vt:lpstr>Grupo 14 (N)</vt:lpstr>
      <vt:lpstr>Grupo 15 (O)</vt:lpstr>
      <vt:lpstr>Grupo 16 (P)</vt:lpstr>
      <vt:lpstr>Grupo 17 (Q)</vt:lpstr>
      <vt:lpstr>Grupo 18 (R)</vt:lpstr>
      <vt:lpstr>Grupo 19 (S)</vt:lpstr>
      <vt:lpstr>Grupo 20 (T)</vt:lpstr>
      <vt:lpstr>Grupo 21 (U)</vt:lpstr>
      <vt:lpstr>Grupo 22 (V)</vt:lpstr>
      <vt:lpstr>Grupo 23 (W)</vt:lpstr>
      <vt:lpstr>Grupo 24 (X)</vt:lpstr>
      <vt:lpstr>Grupo 25 (Y)</vt:lpstr>
      <vt:lpstr>Grupo 26 (Z)</vt:lpstr>
      <vt:lpstr>Grupo 27 (AA)</vt:lpstr>
      <vt:lpstr>Grupo 28 (AB)</vt:lpstr>
      <vt:lpstr>Rifa</vt:lpstr>
      <vt:lpstr>Llave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hermanos</cp:lastModifiedBy>
  <dcterms:created xsi:type="dcterms:W3CDTF">2022-02-24T23:51:40Z</dcterms:created>
  <dcterms:modified xsi:type="dcterms:W3CDTF">2022-02-25T16:06:03Z</dcterms:modified>
</cp:coreProperties>
</file>