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Corregidos\"/>
    </mc:Choice>
  </mc:AlternateContent>
  <xr:revisionPtr revIDLastSave="0" documentId="13_ncr:1_{39B6F7E6-7575-4747-AB09-7E7B9466F786}" xr6:coauthVersionLast="47" xr6:coauthVersionMax="47" xr10:uidLastSave="{00000000-0000-0000-0000-000000000000}"/>
  <bookViews>
    <workbookView xWindow="-120" yWindow="-120" windowWidth="19740" windowHeight="11760" firstSheet="14" activeTab="19" xr2:uid="{00000000-000D-0000-FFFF-FFFF00000000}"/>
  </bookViews>
  <sheets>
    <sheet name="Inscripcion" sheetId="1" r:id="rId1"/>
    <sheet name="Grupo 1 (I)" sheetId="10" r:id="rId2"/>
    <sheet name="Grupo 2 (C)" sheetId="4" r:id="rId3"/>
    <sheet name="Grupo 3 (B)" sheetId="3" r:id="rId4"/>
    <sheet name="Grupo 4 (O)" sheetId="16" r:id="rId5"/>
    <sheet name="Grupo 5 (G)" sheetId="8" r:id="rId6"/>
    <sheet name="Grupo 6 (M)" sheetId="14" r:id="rId7"/>
    <sheet name="Grupo 7 (F)" sheetId="7" r:id="rId8"/>
    <sheet name="Grupo 8 (J)" sheetId="11" r:id="rId9"/>
    <sheet name="Grupo 9 (D)" sheetId="5" r:id="rId10"/>
    <sheet name="Grupo 10 (A)" sheetId="2" r:id="rId11"/>
    <sheet name="Grupo 11 (E)" sheetId="6" r:id="rId12"/>
    <sheet name="Grupo 12 (H)" sheetId="9" r:id="rId13"/>
    <sheet name="Grupo 13 (K)" sheetId="12" r:id="rId14"/>
    <sheet name="Grupo 14 (L)" sheetId="13" r:id="rId15"/>
    <sheet name="Grupo 15 (N)" sheetId="15" r:id="rId16"/>
    <sheet name="Grupo 16 (P)" sheetId="17" r:id="rId17"/>
    <sheet name="Grupo 17 (Q)" sheetId="18" r:id="rId18"/>
    <sheet name="Rifa" sheetId="19" r:id="rId19"/>
    <sheet name="Llave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3" i="20" l="1"/>
  <c r="U73" i="20"/>
  <c r="T73" i="20"/>
  <c r="S73" i="20"/>
  <c r="V72" i="20"/>
  <c r="U72" i="20"/>
  <c r="T72" i="20"/>
  <c r="S72" i="20"/>
  <c r="V71" i="20"/>
  <c r="U71" i="20"/>
  <c r="T71" i="20"/>
  <c r="S71" i="20"/>
  <c r="V70" i="20"/>
  <c r="U70" i="20"/>
  <c r="T70" i="20"/>
  <c r="S70" i="20"/>
  <c r="V69" i="20"/>
  <c r="U69" i="20"/>
  <c r="T69" i="20"/>
  <c r="S69" i="20"/>
  <c r="V68" i="20"/>
  <c r="U68" i="20"/>
  <c r="T68" i="20"/>
  <c r="S68" i="20"/>
  <c r="V67" i="20"/>
  <c r="U67" i="20"/>
  <c r="T67" i="20"/>
  <c r="S67" i="20"/>
  <c r="V66" i="20"/>
  <c r="U66" i="20"/>
  <c r="T66" i="20"/>
  <c r="S66" i="20"/>
  <c r="V65" i="20"/>
  <c r="U65" i="20"/>
  <c r="T65" i="20"/>
  <c r="S65" i="20"/>
  <c r="V64" i="20"/>
  <c r="U64" i="20"/>
  <c r="T64" i="20"/>
  <c r="S64" i="20"/>
  <c r="V63" i="20"/>
  <c r="U63" i="20"/>
  <c r="T63" i="20"/>
  <c r="S63" i="20"/>
  <c r="V62" i="20"/>
  <c r="U62" i="20"/>
  <c r="T62" i="20"/>
  <c r="S62" i="20"/>
  <c r="V61" i="20"/>
  <c r="U61" i="20"/>
  <c r="T61" i="20"/>
  <c r="S61" i="20"/>
  <c r="V60" i="20"/>
  <c r="U60" i="20"/>
  <c r="T60" i="20"/>
  <c r="S60" i="20"/>
  <c r="V59" i="20"/>
  <c r="U59" i="20"/>
  <c r="T59" i="20"/>
  <c r="S59" i="20"/>
  <c r="V58" i="20"/>
  <c r="U58" i="20"/>
  <c r="T58" i="20"/>
  <c r="S58" i="20"/>
  <c r="V57" i="20"/>
  <c r="U57" i="20"/>
  <c r="T57" i="20"/>
  <c r="S57" i="20"/>
  <c r="V56" i="20"/>
  <c r="U56" i="20"/>
  <c r="T56" i="20"/>
  <c r="S56" i="20"/>
  <c r="V55" i="20"/>
  <c r="U55" i="20"/>
  <c r="T55" i="20"/>
  <c r="S55" i="20"/>
  <c r="V54" i="20"/>
  <c r="U54" i="20"/>
  <c r="T54" i="20"/>
  <c r="S54" i="20"/>
  <c r="V53" i="20"/>
  <c r="U53" i="20"/>
  <c r="T53" i="20"/>
  <c r="S53" i="20"/>
  <c r="V52" i="20"/>
  <c r="U52" i="20"/>
  <c r="T52" i="20"/>
  <c r="S52" i="20"/>
  <c r="V51" i="20"/>
  <c r="U51" i="20"/>
  <c r="T51" i="20"/>
  <c r="S51" i="20"/>
  <c r="V50" i="20"/>
  <c r="U50" i="20"/>
  <c r="T50" i="20"/>
  <c r="S50" i="20"/>
  <c r="V49" i="20"/>
  <c r="U49" i="20"/>
  <c r="T49" i="20"/>
  <c r="S49" i="20"/>
  <c r="V48" i="20"/>
  <c r="U48" i="20"/>
  <c r="T48" i="20"/>
  <c r="S48" i="20"/>
  <c r="V47" i="20"/>
  <c r="U47" i="20"/>
  <c r="T47" i="20"/>
  <c r="S47" i="20"/>
  <c r="V46" i="20"/>
  <c r="U46" i="20"/>
  <c r="T46" i="20"/>
  <c r="S46" i="20"/>
  <c r="V45" i="20"/>
  <c r="U45" i="20"/>
  <c r="T45" i="20"/>
  <c r="S45" i="20"/>
  <c r="V44" i="20"/>
  <c r="U44" i="20"/>
  <c r="T44" i="20"/>
  <c r="S44" i="20"/>
  <c r="V43" i="20"/>
  <c r="U43" i="20"/>
  <c r="T43" i="20"/>
  <c r="S43" i="20"/>
  <c r="V42" i="20"/>
  <c r="U42" i="20"/>
  <c r="T42" i="20"/>
  <c r="S42" i="20"/>
  <c r="W39" i="20"/>
  <c r="W73" i="20" s="1"/>
  <c r="V39" i="20"/>
  <c r="U39" i="20"/>
  <c r="T39" i="20"/>
  <c r="S39" i="20"/>
  <c r="W38" i="20"/>
  <c r="W72" i="20" s="1"/>
  <c r="V38" i="20"/>
  <c r="U38" i="20"/>
  <c r="T38" i="20"/>
  <c r="S38" i="20"/>
  <c r="V37" i="20"/>
  <c r="U37" i="20"/>
  <c r="W37" i="20" s="1"/>
  <c r="W71" i="20" s="1"/>
  <c r="T37" i="20"/>
  <c r="S37" i="20"/>
  <c r="V36" i="20"/>
  <c r="U36" i="20"/>
  <c r="W36" i="20" s="1"/>
  <c r="W70" i="20" s="1"/>
  <c r="T36" i="20"/>
  <c r="S36" i="20"/>
  <c r="W35" i="20"/>
  <c r="W69" i="20" s="1"/>
  <c r="V35" i="20"/>
  <c r="U35" i="20"/>
  <c r="T35" i="20"/>
  <c r="S35" i="20"/>
  <c r="W34" i="20"/>
  <c r="W68" i="20" s="1"/>
  <c r="V34" i="20"/>
  <c r="U34" i="20"/>
  <c r="T34" i="20"/>
  <c r="S34" i="20"/>
  <c r="V33" i="20"/>
  <c r="U33" i="20"/>
  <c r="W33" i="20" s="1"/>
  <c r="W67" i="20" s="1"/>
  <c r="T33" i="20"/>
  <c r="S33" i="20"/>
  <c r="V32" i="20"/>
  <c r="U32" i="20"/>
  <c r="W32" i="20" s="1"/>
  <c r="W66" i="20" s="1"/>
  <c r="T32" i="20"/>
  <c r="S32" i="20"/>
  <c r="W31" i="20"/>
  <c r="W65" i="20" s="1"/>
  <c r="V31" i="20"/>
  <c r="U31" i="20"/>
  <c r="T31" i="20"/>
  <c r="S31" i="20"/>
  <c r="W30" i="20"/>
  <c r="W64" i="20" s="1"/>
  <c r="V30" i="20"/>
  <c r="U30" i="20"/>
  <c r="T30" i="20"/>
  <c r="S30" i="20"/>
  <c r="V29" i="20"/>
  <c r="U29" i="20"/>
  <c r="W29" i="20" s="1"/>
  <c r="W63" i="20" s="1"/>
  <c r="T29" i="20"/>
  <c r="S29" i="20"/>
  <c r="V28" i="20"/>
  <c r="U28" i="20"/>
  <c r="W28" i="20" s="1"/>
  <c r="W62" i="20" s="1"/>
  <c r="T28" i="20"/>
  <c r="S28" i="20"/>
  <c r="W27" i="20"/>
  <c r="W61" i="20" s="1"/>
  <c r="V27" i="20"/>
  <c r="U27" i="20"/>
  <c r="T27" i="20"/>
  <c r="S27" i="20"/>
  <c r="W26" i="20"/>
  <c r="W60" i="20" s="1"/>
  <c r="V26" i="20"/>
  <c r="U26" i="20"/>
  <c r="T26" i="20"/>
  <c r="S26" i="20"/>
  <c r="V25" i="20"/>
  <c r="U25" i="20"/>
  <c r="W25" i="20" s="1"/>
  <c r="W59" i="20" s="1"/>
  <c r="T25" i="20"/>
  <c r="S25" i="20"/>
  <c r="V24" i="20"/>
  <c r="U24" i="20"/>
  <c r="W24" i="20" s="1"/>
  <c r="W58" i="20" s="1"/>
  <c r="T24" i="20"/>
  <c r="S24" i="20"/>
  <c r="W23" i="20"/>
  <c r="W57" i="20" s="1"/>
  <c r="V23" i="20"/>
  <c r="U23" i="20"/>
  <c r="T23" i="20"/>
  <c r="S23" i="20"/>
  <c r="W22" i="20"/>
  <c r="W56" i="20" s="1"/>
  <c r="V22" i="20"/>
  <c r="U22" i="20"/>
  <c r="T22" i="20"/>
  <c r="S22" i="20"/>
  <c r="V21" i="20"/>
  <c r="U21" i="20"/>
  <c r="W21" i="20" s="1"/>
  <c r="W55" i="20" s="1"/>
  <c r="T21" i="20"/>
  <c r="S21" i="20"/>
  <c r="V20" i="20"/>
  <c r="U20" i="20"/>
  <c r="W20" i="20" s="1"/>
  <c r="W54" i="20" s="1"/>
  <c r="T20" i="20"/>
  <c r="S20" i="20"/>
  <c r="W19" i="20"/>
  <c r="W53" i="20" s="1"/>
  <c r="V19" i="20"/>
  <c r="U19" i="20"/>
  <c r="T19" i="20"/>
  <c r="S19" i="20"/>
  <c r="W18" i="20"/>
  <c r="W52" i="20" s="1"/>
  <c r="V18" i="20"/>
  <c r="U18" i="20"/>
  <c r="T18" i="20"/>
  <c r="S18" i="20"/>
  <c r="V17" i="20"/>
  <c r="U17" i="20"/>
  <c r="W17" i="20" s="1"/>
  <c r="W51" i="20" s="1"/>
  <c r="T17" i="20"/>
  <c r="S17" i="20"/>
  <c r="V16" i="20"/>
  <c r="U16" i="20"/>
  <c r="W16" i="20" s="1"/>
  <c r="W50" i="20" s="1"/>
  <c r="T16" i="20"/>
  <c r="S16" i="20"/>
  <c r="W15" i="20"/>
  <c r="W49" i="20" s="1"/>
  <c r="V15" i="20"/>
  <c r="U15" i="20"/>
  <c r="T15" i="20"/>
  <c r="S15" i="20"/>
  <c r="W14" i="20"/>
  <c r="W48" i="20" s="1"/>
  <c r="V14" i="20"/>
  <c r="U14" i="20"/>
  <c r="T14" i="20"/>
  <c r="S14" i="20"/>
  <c r="V13" i="20"/>
  <c r="U13" i="20"/>
  <c r="W13" i="20" s="1"/>
  <c r="W47" i="20" s="1"/>
  <c r="T13" i="20"/>
  <c r="S13" i="20"/>
  <c r="V12" i="20"/>
  <c r="U12" i="20"/>
  <c r="W12" i="20" s="1"/>
  <c r="W46" i="20" s="1"/>
  <c r="T12" i="20"/>
  <c r="S12" i="20"/>
  <c r="W11" i="20"/>
  <c r="W45" i="20" s="1"/>
  <c r="V11" i="20"/>
  <c r="U11" i="20"/>
  <c r="T11" i="20"/>
  <c r="S11" i="20"/>
  <c r="W10" i="20"/>
  <c r="W44" i="20" s="1"/>
  <c r="V10" i="20"/>
  <c r="U10" i="20"/>
  <c r="T10" i="20"/>
  <c r="S10" i="20"/>
  <c r="V9" i="20"/>
  <c r="U9" i="20"/>
  <c r="D13" i="20" s="1"/>
  <c r="T9" i="20"/>
  <c r="S9" i="20"/>
  <c r="V8" i="20"/>
  <c r="U8" i="20"/>
  <c r="T8" i="20"/>
  <c r="S8" i="20"/>
  <c r="D8" i="20"/>
  <c r="F8" i="20" s="1"/>
  <c r="G15" i="18"/>
  <c r="F15" i="18"/>
  <c r="E15" i="18"/>
  <c r="D15" i="18"/>
  <c r="D20" i="18" s="1"/>
  <c r="D25" i="18" s="1"/>
  <c r="G14" i="18"/>
  <c r="F14" i="18"/>
  <c r="E14" i="18"/>
  <c r="D14" i="18"/>
  <c r="D19" i="18" s="1"/>
  <c r="D24" i="18" s="1"/>
  <c r="D29" i="18" s="1"/>
  <c r="G13" i="18"/>
  <c r="F13" i="18"/>
  <c r="E13" i="18"/>
  <c r="D13" i="18"/>
  <c r="D28" i="18" s="1"/>
  <c r="G12" i="18"/>
  <c r="F12" i="18"/>
  <c r="E12" i="18"/>
  <c r="D12" i="18"/>
  <c r="D22" i="18" s="1"/>
  <c r="G15" i="17"/>
  <c r="F15" i="17"/>
  <c r="E15" i="17"/>
  <c r="D15" i="17"/>
  <c r="D20" i="17" s="1"/>
  <c r="D25" i="17" s="1"/>
  <c r="G14" i="17"/>
  <c r="F14" i="17"/>
  <c r="E14" i="17"/>
  <c r="D14" i="17"/>
  <c r="D19" i="17" s="1"/>
  <c r="D24" i="17" s="1"/>
  <c r="D29" i="17" s="1"/>
  <c r="G13" i="17"/>
  <c r="F13" i="17"/>
  <c r="E13" i="17"/>
  <c r="D13" i="17"/>
  <c r="D28" i="17" s="1"/>
  <c r="G12" i="17"/>
  <c r="F12" i="17"/>
  <c r="E12" i="17"/>
  <c r="D12" i="17"/>
  <c r="D18" i="17" s="1"/>
  <c r="G14" i="16"/>
  <c r="F14" i="16"/>
  <c r="E14" i="16"/>
  <c r="D14" i="16"/>
  <c r="D19" i="16" s="1"/>
  <c r="G13" i="16"/>
  <c r="F13" i="16"/>
  <c r="E13" i="16"/>
  <c r="D13" i="16"/>
  <c r="D22" i="16" s="1"/>
  <c r="G12" i="16"/>
  <c r="F12" i="16"/>
  <c r="E12" i="16"/>
  <c r="D12" i="16"/>
  <c r="D18" i="16" s="1"/>
  <c r="G14" i="15"/>
  <c r="F14" i="15"/>
  <c r="E14" i="15"/>
  <c r="D14" i="15"/>
  <c r="D19" i="15" s="1"/>
  <c r="G13" i="15"/>
  <c r="F13" i="15"/>
  <c r="E13" i="15"/>
  <c r="D13" i="15"/>
  <c r="D22" i="15" s="1"/>
  <c r="G12" i="15"/>
  <c r="F12" i="15"/>
  <c r="E12" i="15"/>
  <c r="D12" i="15"/>
  <c r="D20" i="15" s="1"/>
  <c r="G14" i="14"/>
  <c r="F14" i="14"/>
  <c r="E14" i="14"/>
  <c r="D14" i="14"/>
  <c r="D19" i="14" s="1"/>
  <c r="G13" i="14"/>
  <c r="F13" i="14"/>
  <c r="E13" i="14"/>
  <c r="D13" i="14"/>
  <c r="D22" i="14" s="1"/>
  <c r="G12" i="14"/>
  <c r="F12" i="14"/>
  <c r="E12" i="14"/>
  <c r="D12" i="14"/>
  <c r="D18" i="14" s="1"/>
  <c r="G14" i="13"/>
  <c r="F14" i="13"/>
  <c r="E14" i="13"/>
  <c r="D14" i="13"/>
  <c r="D19" i="13" s="1"/>
  <c r="G13" i="13"/>
  <c r="F13" i="13"/>
  <c r="E13" i="13"/>
  <c r="D13" i="13"/>
  <c r="D21" i="13" s="1"/>
  <c r="G12" i="13"/>
  <c r="F12" i="13"/>
  <c r="E12" i="13"/>
  <c r="D12" i="13"/>
  <c r="D20" i="13" s="1"/>
  <c r="G14" i="12"/>
  <c r="F14" i="12"/>
  <c r="E14" i="12"/>
  <c r="D14" i="12"/>
  <c r="D19" i="12" s="1"/>
  <c r="G13" i="12"/>
  <c r="F13" i="12"/>
  <c r="E13" i="12"/>
  <c r="D13" i="12"/>
  <c r="D22" i="12" s="1"/>
  <c r="G12" i="12"/>
  <c r="F12" i="12"/>
  <c r="E12" i="12"/>
  <c r="D12" i="12"/>
  <c r="D18" i="12" s="1"/>
  <c r="G14" i="11"/>
  <c r="F14" i="11"/>
  <c r="E14" i="11"/>
  <c r="D14" i="11"/>
  <c r="D19" i="11" s="1"/>
  <c r="G13" i="11"/>
  <c r="F13" i="11"/>
  <c r="E13" i="11"/>
  <c r="D13" i="11"/>
  <c r="D22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18" i="10" s="1"/>
  <c r="D21" i="9"/>
  <c r="G14" i="9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20" i="9" s="1"/>
  <c r="D23" i="8"/>
  <c r="D20" i="8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18" i="8" s="1"/>
  <c r="D22" i="7"/>
  <c r="G14" i="7"/>
  <c r="F14" i="7"/>
  <c r="E14" i="7"/>
  <c r="D14" i="7"/>
  <c r="D19" i="7" s="1"/>
  <c r="G13" i="7"/>
  <c r="F13" i="7"/>
  <c r="E13" i="7"/>
  <c r="D13" i="7"/>
  <c r="D21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1" i="6" s="1"/>
  <c r="G12" i="6"/>
  <c r="F12" i="6"/>
  <c r="E12" i="6"/>
  <c r="D12" i="6"/>
  <c r="D20" i="6" s="1"/>
  <c r="D21" i="5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1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18" i="2" s="1"/>
  <c r="D19" i="10" l="1"/>
  <c r="D21" i="12"/>
  <c r="D23" i="14"/>
  <c r="D23" i="16"/>
  <c r="D20" i="5"/>
  <c r="D19" i="9"/>
  <c r="D23" i="12"/>
  <c r="D21" i="15"/>
  <c r="D22" i="13"/>
  <c r="D27" i="17"/>
  <c r="D21" i="8"/>
  <c r="D20" i="12"/>
  <c r="D21" i="16"/>
  <c r="D21" i="14"/>
  <c r="D20" i="14"/>
  <c r="D20" i="16"/>
  <c r="D21" i="3"/>
  <c r="D20" i="3"/>
  <c r="D21" i="17"/>
  <c r="D26" i="17"/>
  <c r="D22" i="17"/>
  <c r="D21" i="10"/>
  <c r="D20" i="10"/>
  <c r="F13" i="20"/>
  <c r="E13" i="20"/>
  <c r="D23" i="11"/>
  <c r="D29" i="20"/>
  <c r="D33" i="20"/>
  <c r="D37" i="20"/>
  <c r="D22" i="2"/>
  <c r="D18" i="4"/>
  <c r="D18" i="6"/>
  <c r="D22" i="6"/>
  <c r="D18" i="11"/>
  <c r="D18" i="18"/>
  <c r="D23" i="18"/>
  <c r="D17" i="20"/>
  <c r="D21" i="20"/>
  <c r="D25" i="20"/>
  <c r="D19" i="2"/>
  <c r="D19" i="4"/>
  <c r="D19" i="6"/>
  <c r="D18" i="13"/>
  <c r="D23" i="13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12" i="20"/>
  <c r="D16" i="20"/>
  <c r="D20" i="20"/>
  <c r="D24" i="20"/>
  <c r="D28" i="20"/>
  <c r="D32" i="20"/>
  <c r="D36" i="20"/>
  <c r="D40" i="20"/>
  <c r="D20" i="2"/>
  <c r="D23" i="7"/>
  <c r="D21" i="11"/>
  <c r="D18" i="15"/>
  <c r="D23" i="15"/>
  <c r="D21" i="18"/>
  <c r="D26" i="18"/>
  <c r="E8" i="20"/>
  <c r="W9" i="20"/>
  <c r="W43" i="20" s="1"/>
  <c r="D11" i="20"/>
  <c r="D15" i="20"/>
  <c r="D19" i="20"/>
  <c r="D23" i="20"/>
  <c r="D27" i="20"/>
  <c r="D31" i="20"/>
  <c r="D35" i="20"/>
  <c r="D39" i="20"/>
  <c r="D22" i="4"/>
  <c r="D9" i="20"/>
  <c r="D18" i="7"/>
  <c r="D19" i="3"/>
  <c r="D19" i="5"/>
  <c r="D18" i="9"/>
  <c r="D23" i="17"/>
  <c r="D27" i="18"/>
  <c r="W8" i="20"/>
  <c r="W42" i="20" s="1"/>
  <c r="D10" i="20"/>
  <c r="D14" i="20"/>
  <c r="D18" i="20"/>
  <c r="D22" i="20"/>
  <c r="D26" i="20"/>
  <c r="D30" i="20"/>
  <c r="D34" i="20"/>
  <c r="D38" i="20"/>
  <c r="D41" i="20"/>
  <c r="F34" i="20" l="1"/>
  <c r="E34" i="20"/>
  <c r="F23" i="20"/>
  <c r="E23" i="20"/>
  <c r="F28" i="20"/>
  <c r="E28" i="20"/>
  <c r="E49" i="20"/>
  <c r="F49" i="20"/>
  <c r="E61" i="20"/>
  <c r="F61" i="20"/>
  <c r="F25" i="20"/>
  <c r="E25" i="20"/>
  <c r="F30" i="20"/>
  <c r="E30" i="20"/>
  <c r="F35" i="20"/>
  <c r="E35" i="20"/>
  <c r="F40" i="20"/>
  <c r="E40" i="20"/>
  <c r="F24" i="20"/>
  <c r="E24" i="20"/>
  <c r="F62" i="20"/>
  <c r="E62" i="20"/>
  <c r="E45" i="20"/>
  <c r="F45" i="20"/>
  <c r="E57" i="20"/>
  <c r="F57" i="20"/>
  <c r="E69" i="20"/>
  <c r="F69" i="20"/>
  <c r="F29" i="20"/>
  <c r="E29" i="20"/>
  <c r="F14" i="20"/>
  <c r="E14" i="20"/>
  <c r="F19" i="20"/>
  <c r="E19" i="20"/>
  <c r="F42" i="20"/>
  <c r="E42" i="20"/>
  <c r="F46" i="20"/>
  <c r="E46" i="20"/>
  <c r="F50" i="20"/>
  <c r="E50" i="20"/>
  <c r="F54" i="20"/>
  <c r="E54" i="20"/>
  <c r="F58" i="20"/>
  <c r="E58" i="20"/>
  <c r="F66" i="20"/>
  <c r="E66" i="20"/>
  <c r="F70" i="20"/>
  <c r="E70" i="20"/>
  <c r="F21" i="20"/>
  <c r="E21" i="20"/>
  <c r="F41" i="20"/>
  <c r="E41" i="20"/>
  <c r="F26" i="20"/>
  <c r="E26" i="20"/>
  <c r="F10" i="20"/>
  <c r="E10" i="20"/>
  <c r="F9" i="20"/>
  <c r="E9" i="20"/>
  <c r="F31" i="20"/>
  <c r="E31" i="20"/>
  <c r="F15" i="20"/>
  <c r="E15" i="20"/>
  <c r="F36" i="20"/>
  <c r="E36" i="20"/>
  <c r="F20" i="20"/>
  <c r="E20" i="20"/>
  <c r="F43" i="20"/>
  <c r="E43" i="20"/>
  <c r="F47" i="20"/>
  <c r="E47" i="20"/>
  <c r="E51" i="20"/>
  <c r="F51" i="20"/>
  <c r="E55" i="20"/>
  <c r="F55" i="20"/>
  <c r="F59" i="20"/>
  <c r="E59" i="20"/>
  <c r="F63" i="20"/>
  <c r="E63" i="20"/>
  <c r="F67" i="20"/>
  <c r="E67" i="20"/>
  <c r="E71" i="20"/>
  <c r="F71" i="20"/>
  <c r="F17" i="20"/>
  <c r="E17" i="20"/>
  <c r="F37" i="20"/>
  <c r="E37" i="20"/>
  <c r="F18" i="20"/>
  <c r="E18" i="20"/>
  <c r="F39" i="20"/>
  <c r="E39" i="20"/>
  <c r="F12" i="20"/>
  <c r="E12" i="20"/>
  <c r="E53" i="20"/>
  <c r="F53" i="20"/>
  <c r="E65" i="20"/>
  <c r="F65" i="20"/>
  <c r="F38" i="20"/>
  <c r="E38" i="20"/>
  <c r="F22" i="20"/>
  <c r="E22" i="20"/>
  <c r="F27" i="20"/>
  <c r="E27" i="20"/>
  <c r="F11" i="20"/>
  <c r="E11" i="20"/>
  <c r="F32" i="20"/>
  <c r="E32" i="20"/>
  <c r="F16" i="20"/>
  <c r="E16" i="20"/>
  <c r="F44" i="20"/>
  <c r="E44" i="20"/>
  <c r="F48" i="20"/>
  <c r="E48" i="20"/>
  <c r="F52" i="20"/>
  <c r="E52" i="20"/>
  <c r="F56" i="20"/>
  <c r="E56" i="20"/>
  <c r="F60" i="20"/>
  <c r="E60" i="20"/>
  <c r="F64" i="20"/>
  <c r="E64" i="20"/>
  <c r="F68" i="20"/>
  <c r="E68" i="20"/>
  <c r="F33" i="20"/>
  <c r="E33" i="20"/>
</calcChain>
</file>

<file path=xl/sharedStrings.xml><?xml version="1.0" encoding="utf-8"?>
<sst xmlns="http://schemas.openxmlformats.org/spreadsheetml/2006/main" count="820" uniqueCount="198">
  <si>
    <t>1er Open Femenino 2022</t>
  </si>
  <si>
    <t>REPORTE DE INSCRIPCION PARA OPEN</t>
  </si>
  <si>
    <t>CARNE</t>
  </si>
  <si>
    <t>NOMBRE</t>
  </si>
  <si>
    <t>CLUB</t>
  </si>
  <si>
    <t>RANKING</t>
  </si>
  <si>
    <t>PUNTOS</t>
  </si>
  <si>
    <t>Angie Araya Lescouflair</t>
  </si>
  <si>
    <t>Escazu</t>
  </si>
  <si>
    <t>Karolina Chinchilla</t>
  </si>
  <si>
    <t>COLYPRO</t>
  </si>
  <si>
    <t>Nicole Granados Mora</t>
  </si>
  <si>
    <t>Maria del Sol Rojas Valverde</t>
  </si>
  <si>
    <t>Perez Zeledon</t>
  </si>
  <si>
    <t>Stacy Vega Torres</t>
  </si>
  <si>
    <t>Alajuela</t>
  </si>
  <si>
    <t>Stefanny Rojas Solis</t>
  </si>
  <si>
    <t>Fiorella Vallecillo Aguilar</t>
  </si>
  <si>
    <t>UCR</t>
  </si>
  <si>
    <t>Brenda Vasquez</t>
  </si>
  <si>
    <t>Mónica Alfaro Chinchilla</t>
  </si>
  <si>
    <t>Paola Maroto Calderon</t>
  </si>
  <si>
    <t>Kiara Ma. Nuñez Berrocal</t>
  </si>
  <si>
    <t>Esparza</t>
  </si>
  <si>
    <t>Jariela Sibaja Jimenez</t>
  </si>
  <si>
    <t>Ariana Ulloa Montero</t>
  </si>
  <si>
    <t>Maria Fernanda Monge Morales</t>
  </si>
  <si>
    <t>Rowen Nicole Machado Ocampo</t>
  </si>
  <si>
    <t>CCDR DESAMPARADOS</t>
  </si>
  <si>
    <t>Paula Melissa Gomez Calderon</t>
  </si>
  <si>
    <t>San Jose</t>
  </si>
  <si>
    <t>Joselyn Araya Sanabria</t>
  </si>
  <si>
    <t>CCDR Desamparados</t>
  </si>
  <si>
    <t>Sharon Díaz Arroyo</t>
  </si>
  <si>
    <t>Nayla Pamela Azofeifa Rodriguez</t>
  </si>
  <si>
    <t>Trixy Caravaca Ramirez</t>
  </si>
  <si>
    <t>Fiorella Alexandra Gutierrez Gonzalez</t>
  </si>
  <si>
    <t>Sofia Perez Guardiola</t>
  </si>
  <si>
    <t>Jazmín Vargas Vargas</t>
  </si>
  <si>
    <t>Sharon Alexa Gonzalez Martinez</t>
  </si>
  <si>
    <t>Meredith Solis Ulloa</t>
  </si>
  <si>
    <t>Lucia Zavaleta Ovares</t>
  </si>
  <si>
    <t>Kimberly Lopez Corrales</t>
  </si>
  <si>
    <t>Melissa Lara Arroyo</t>
  </si>
  <si>
    <t>Maria Paula Araya Aguilar</t>
  </si>
  <si>
    <t>Santa Ana</t>
  </si>
  <si>
    <t>Mariangel Garro Valverde</t>
  </si>
  <si>
    <t>Amanda Garro Valverde</t>
  </si>
  <si>
    <t>Jimena Diaz Arroyo</t>
  </si>
  <si>
    <t>Stacey Vergara Gamboa</t>
  </si>
  <si>
    <t>Victoria Sofia Castro Salas</t>
  </si>
  <si>
    <t>Camila Elena Sanchez Murillo</t>
  </si>
  <si>
    <t>Valentina Garro Valverde</t>
  </si>
  <si>
    <t>Ximena Miller Mora</t>
  </si>
  <si>
    <t>Marianne Chinchilla  Godinez</t>
  </si>
  <si>
    <t>Aserri</t>
  </si>
  <si>
    <t>Valeria Monestel Baltodano</t>
  </si>
  <si>
    <t>Monica Araya Jimenez</t>
  </si>
  <si>
    <t>Sofia Alejandra Saborio Anchia</t>
  </si>
  <si>
    <t>Emily Maryan Flores Rojas</t>
  </si>
  <si>
    <t>Thaylin Garbanzo Ulate</t>
  </si>
  <si>
    <t>Desamparados</t>
  </si>
  <si>
    <t>Maria Jose Jimenez Abarca</t>
  </si>
  <si>
    <t>Yara Navarrete Gonzalez</t>
  </si>
  <si>
    <t>Santo Domingo</t>
  </si>
  <si>
    <t>Jaydelinne Shanney Baker Crawford</t>
  </si>
  <si>
    <t>Jerany Jarieth Aguero Molina</t>
  </si>
  <si>
    <t>Golfito</t>
  </si>
  <si>
    <t>Kristel Morales Madriz</t>
  </si>
  <si>
    <t>Amanda Jiménez Moraga</t>
  </si>
  <si>
    <t>San José</t>
  </si>
  <si>
    <t>Keyla Díaz Chinchilla</t>
  </si>
  <si>
    <t>Aserrí</t>
  </si>
  <si>
    <t>Eglyn Arely Lopez Peralta</t>
  </si>
  <si>
    <t>Amanda Lucia Castro Brenes</t>
  </si>
  <si>
    <t>Keyla Yulisa Ortega Reyes</t>
  </si>
  <si>
    <t>NUEVO AFILIADO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</si>
  <si>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</si>
  <si>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</si>
  <si>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</si>
  <si>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</si>
  <si>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</si>
  <si>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</si>
  <si>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</si>
  <si>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</si>
  <si>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</si>
  <si>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</si>
  <si>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</si>
  <si>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</si>
  <si>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</si>
  <si>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</si>
  <si>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</si>
  <si>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</si>
  <si>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</si>
  <si>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</si>
  <si>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</si>
  <si>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</si>
  <si>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OPEN</t>
  </si>
  <si>
    <t xml:space="preserve">Fecha: </t>
  </si>
  <si>
    <t>Categoría:</t>
  </si>
  <si>
    <t>Nº</t>
  </si>
  <si>
    <t>16 (P)</t>
  </si>
  <si>
    <t>17 (Q)</t>
  </si>
  <si>
    <t>Pegue el resultado de la rifa abajo</t>
  </si>
  <si>
    <t>Posicion en la llave</t>
  </si>
  <si>
    <t>1A</t>
  </si>
  <si>
    <t>bye</t>
  </si>
  <si>
    <t>2B</t>
  </si>
  <si>
    <t>2D</t>
  </si>
  <si>
    <t>2G</t>
  </si>
  <si>
    <t>1P</t>
  </si>
  <si>
    <t>1J</t>
  </si>
  <si>
    <t>2H</t>
  </si>
  <si>
    <t>2O</t>
  </si>
  <si>
    <t>1E</t>
  </si>
  <si>
    <t>1F</t>
  </si>
  <si>
    <t>2Q</t>
  </si>
  <si>
    <t>2K</t>
  </si>
  <si>
    <t>1N</t>
  </si>
  <si>
    <t>1I</t>
  </si>
  <si>
    <t>2L</t>
  </si>
  <si>
    <t>2M</t>
  </si>
  <si>
    <t>1C</t>
  </si>
  <si>
    <t>1D</t>
  </si>
  <si>
    <t>2J</t>
  </si>
  <si>
    <t>2N</t>
  </si>
  <si>
    <t>1M</t>
  </si>
  <si>
    <t>1O</t>
  </si>
  <si>
    <t>2P</t>
  </si>
  <si>
    <t>2F</t>
  </si>
  <si>
    <t>1G</t>
  </si>
  <si>
    <t>1H</t>
  </si>
  <si>
    <t>2E</t>
  </si>
  <si>
    <t>2C</t>
  </si>
  <si>
    <t>1L</t>
  </si>
  <si>
    <t>1K</t>
  </si>
  <si>
    <t>1Q</t>
  </si>
  <si>
    <t>2I</t>
  </si>
  <si>
    <t>2A</t>
  </si>
  <si>
    <t>1B</t>
  </si>
  <si>
    <t>Llave final</t>
  </si>
  <si>
    <t>GANADORES DE GRUPO</t>
  </si>
  <si>
    <t>1st G1</t>
  </si>
  <si>
    <t>Gr</t>
  </si>
  <si>
    <t>2nd</t>
  </si>
  <si>
    <t>1st 17-32</t>
  </si>
  <si>
    <t>1st 9-16</t>
  </si>
  <si>
    <t>1st 5-8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</si>
  <si>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</si>
  <si>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</si>
  <si>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</si>
  <si>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</si>
  <si>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</si>
  <si>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</si>
  <si>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</si>
  <si>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</si>
  <si>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</si>
  <si>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1[</t>
  </si>
  <si>
    <t>1\</t>
  </si>
  <si>
    <t>1]</t>
  </si>
  <si>
    <t>1^</t>
  </si>
  <si>
    <t>1_</t>
  </si>
  <si>
    <t>1st G3-4</t>
  </si>
  <si>
    <t>1`</t>
  </si>
  <si>
    <t>SEGUNDOS DE GRUPO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</si>
  <si>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</si>
  <si>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</si>
  <si>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</si>
  <si>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</si>
  <si>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</si>
  <si>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</si>
  <si>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</si>
  <si>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</si>
  <si>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</si>
  <si>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2[</t>
  </si>
  <si>
    <t>2\</t>
  </si>
  <si>
    <t>2]</t>
  </si>
  <si>
    <t>1st G2</t>
  </si>
  <si>
    <t>2^</t>
  </si>
  <si>
    <t>2_</t>
  </si>
  <si>
    <t>2`</t>
  </si>
  <si>
    <t>-</t>
  </si>
  <si>
    <t>2 (C)</t>
  </si>
  <si>
    <t>1 (I)</t>
  </si>
  <si>
    <t>3 (B)</t>
  </si>
  <si>
    <t>4 (O)</t>
  </si>
  <si>
    <t>5 (G)</t>
  </si>
  <si>
    <t>6 (M)</t>
  </si>
  <si>
    <t>7 (F)</t>
  </si>
  <si>
    <t>8 (J)</t>
  </si>
  <si>
    <t>9 (D)</t>
  </si>
  <si>
    <t>10 (A)</t>
  </si>
  <si>
    <t>11 (E)</t>
  </si>
  <si>
    <t>12 (H)</t>
  </si>
  <si>
    <t>13 (K)</t>
  </si>
  <si>
    <t>14 (L)</t>
  </si>
  <si>
    <t>15 (N)</t>
  </si>
  <si>
    <t>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</si>
</sst>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6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8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3" fillId="2" borderId="2" xfId="0" applyNumberFormat="1" applyFont="1" applyFill="1" applyBorder="1"/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69" fillId="2" borderId="2" xfId="0" applyNumberFormat="1" applyFont="1" applyFill="1" applyBorder="1"/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5" fillId="2" borderId="2" xfId="0" applyNumberFormat="1" applyFont="1" applyFill="1" applyBorder="1"/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/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1" fillId="2" borderId="2" xfId="0" applyNumberFormat="1" applyFont="1" applyFill="1" applyBorder="1"/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3" xfId="0" applyNumberFormat="1" applyFont="1" applyFill="1" applyBorder="1" applyAlignment="1" applyProtection="1">
      <alignment vertic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2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1" xfId="0" applyNumberFormat="1" applyFont="1" applyFill="1" applyBorder="1"/>
    <xf numFmtId="0" fontId="329" fillId="2" borderId="4" xfId="0" applyNumberFormat="1" applyFont="1" applyFill="1" applyBorder="1" applyAlignment="1">
      <alignment horizontal="center"/>
    </xf>
    <xf numFmtId="0" fontId="330" fillId="2" borderId="5" xfId="0" applyNumberFormat="1" applyFont="1" applyFill="1" applyBorder="1"/>
    <xf numFmtId="0" fontId="331" fillId="2" borderId="2" xfId="0" applyNumberFormat="1" applyFont="1" applyFill="1" applyBorder="1"/>
    <xf numFmtId="0" fontId="332" fillId="2" borderId="2" xfId="0" applyNumberFormat="1" applyFont="1" applyFill="1" applyBorder="1"/>
    <xf numFmtId="0" fontId="333" fillId="2" borderId="4" xfId="0" applyNumberFormat="1" applyFont="1" applyFill="1" applyBorder="1"/>
    <xf numFmtId="0" fontId="334" fillId="2" borderId="6" xfId="0" applyNumberFormat="1" applyFont="1" applyFill="1" applyBorder="1" applyAlignment="1">
      <alignment horizontal="center"/>
    </xf>
    <xf numFmtId="0" fontId="335" fillId="2" borderId="6" xfId="0" applyNumberFormat="1" applyFont="1" applyFill="1" applyBorder="1"/>
    <xf numFmtId="0" fontId="336" fillId="2" borderId="7" xfId="0" applyNumberFormat="1" applyFont="1" applyFill="1" applyBorder="1"/>
    <xf numFmtId="0" fontId="337" fillId="2" borderId="2" xfId="0" applyNumberFormat="1" applyFont="1" applyFill="1" applyBorder="1"/>
    <xf numFmtId="14" fontId="338" fillId="0" borderId="0" xfId="0" applyNumberFormat="1" applyFont="1"/>
    <xf numFmtId="0" fontId="339" fillId="2" borderId="1" xfId="0" applyNumberFormat="1" applyFont="1" applyFill="1" applyBorder="1"/>
    <xf numFmtId="14" fontId="340" fillId="2" borderId="1" xfId="0" applyNumberFormat="1" applyFont="1" applyFill="1" applyBorder="1"/>
    <xf numFmtId="0" fontId="341" fillId="2" borderId="1" xfId="0" applyNumberFormat="1" applyFont="1" applyFill="1" applyBorder="1"/>
    <xf numFmtId="0" fontId="342" fillId="2" borderId="1" xfId="0" applyNumberFormat="1" applyFont="1" applyFill="1" applyBorder="1"/>
    <xf numFmtId="0" fontId="343" fillId="2" borderId="1" xfId="0" applyNumberFormat="1" applyFont="1" applyFill="1" applyBorder="1" applyAlignment="1">
      <alignment horizontal="center"/>
    </xf>
    <xf numFmtId="0" fontId="344" fillId="2" borderId="1" xfId="0" applyNumberFormat="1" applyFont="1" applyFill="1" applyBorder="1" applyAlignment="1">
      <alignment horizontal="center"/>
    </xf>
    <xf numFmtId="0" fontId="345" fillId="2" borderId="1" xfId="0" applyNumberFormat="1" applyFont="1" applyFill="1" applyBorder="1" applyAlignment="1">
      <alignment horizontal="center"/>
    </xf>
    <xf numFmtId="0" fontId="346" fillId="2" borderId="1" xfId="0" applyNumberFormat="1" applyFont="1" applyFill="1" applyBorder="1" applyAlignment="1">
      <alignment horizontal="center"/>
    </xf>
    <xf numFmtId="0" fontId="347" fillId="2" borderId="2" xfId="0" applyNumberFormat="1" applyFont="1" applyFill="1" applyBorder="1"/>
    <xf numFmtId="0" fontId="348" fillId="2" borderId="2" xfId="0" applyNumberFormat="1" applyFont="1" applyFill="1" applyBorder="1" applyAlignment="1" applyProtection="1">
      <alignment vertical="center"/>
    </xf>
    <xf numFmtId="0" fontId="349" fillId="2" borderId="2" xfId="0" applyNumberFormat="1" applyFont="1" applyFill="1" applyBorder="1" applyAlignment="1" applyProtection="1">
      <alignment vertical="center"/>
    </xf>
    <xf numFmtId="0" fontId="350" fillId="2" borderId="3" xfId="0" applyNumberFormat="1" applyFont="1" applyFill="1" applyBorder="1" applyAlignment="1" applyProtection="1">
      <alignment vertical="center"/>
    </xf>
    <xf numFmtId="0" fontId="351" fillId="2" borderId="2" xfId="0" applyNumberFormat="1" applyFont="1" applyFill="1" applyBorder="1" applyAlignment="1">
      <alignment horizontal="center"/>
    </xf>
    <xf numFmtId="0" fontId="352" fillId="2" borderId="2" xfId="0" applyNumberFormat="1" applyFont="1" applyFill="1" applyBorder="1" applyAlignment="1">
      <alignment horizontal="center"/>
    </xf>
    <xf numFmtId="0" fontId="353" fillId="2" borderId="4" xfId="0" applyNumberFormat="1" applyFont="1" applyFill="1" applyBorder="1" applyAlignment="1">
      <alignment horizontal="center"/>
    </xf>
    <xf numFmtId="0" fontId="354" fillId="2" borderId="1" xfId="0" applyNumberFormat="1" applyFont="1" applyFill="1" applyBorder="1"/>
    <xf numFmtId="0" fontId="355" fillId="2" borderId="4" xfId="0" applyNumberFormat="1" applyFont="1" applyFill="1" applyBorder="1" applyAlignment="1">
      <alignment horizontal="center"/>
    </xf>
    <xf numFmtId="0" fontId="356" fillId="2" borderId="5" xfId="0" applyNumberFormat="1" applyFont="1" applyFill="1" applyBorder="1"/>
    <xf numFmtId="0" fontId="357" fillId="2" borderId="2" xfId="0" applyNumberFormat="1" applyFont="1" applyFill="1" applyBorder="1"/>
    <xf numFmtId="0" fontId="358" fillId="2" borderId="2" xfId="0" applyNumberFormat="1" applyFont="1" applyFill="1" applyBorder="1"/>
    <xf numFmtId="0" fontId="359" fillId="2" borderId="4" xfId="0" applyNumberFormat="1" applyFont="1" applyFill="1" applyBorder="1"/>
    <xf numFmtId="0" fontId="360" fillId="2" borderId="6" xfId="0" applyNumberFormat="1" applyFont="1" applyFill="1" applyBorder="1" applyAlignment="1">
      <alignment horizontal="center"/>
    </xf>
    <xf numFmtId="0" fontId="361" fillId="2" borderId="6" xfId="0" applyNumberFormat="1" applyFont="1" applyFill="1" applyBorder="1"/>
    <xf numFmtId="0" fontId="362" fillId="2" borderId="7" xfId="0" applyNumberFormat="1" applyFont="1" applyFill="1" applyBorder="1"/>
    <xf numFmtId="0" fontId="363" fillId="2" borderId="2" xfId="0" applyNumberFormat="1" applyFont="1" applyFill="1" applyBorder="1"/>
    <xf numFmtId="14" fontId="364" fillId="0" borderId="0" xfId="0" applyNumberFormat="1" applyFont="1"/>
    <xf numFmtId="0" fontId="365" fillId="2" borderId="1" xfId="0" applyNumberFormat="1" applyFont="1" applyFill="1" applyBorder="1"/>
    <xf numFmtId="14" fontId="366" fillId="2" borderId="1" xfId="0" applyNumberFormat="1" applyFont="1" applyFill="1" applyBorder="1"/>
    <xf numFmtId="0" fontId="367" fillId="2" borderId="1" xfId="0" applyNumberFormat="1" applyFont="1" applyFill="1" applyBorder="1"/>
    <xf numFmtId="0" fontId="368" fillId="2" borderId="1" xfId="0" applyNumberFormat="1" applyFont="1" applyFill="1" applyBorder="1"/>
    <xf numFmtId="0" fontId="369" fillId="2" borderId="1" xfId="0" applyNumberFormat="1" applyFont="1" applyFill="1" applyBorder="1" applyAlignment="1">
      <alignment horizontal="center"/>
    </xf>
    <xf numFmtId="0" fontId="370" fillId="2" borderId="1" xfId="0" applyNumberFormat="1" applyFont="1" applyFill="1" applyBorder="1" applyAlignment="1">
      <alignment horizontal="center"/>
    </xf>
    <xf numFmtId="0" fontId="371" fillId="2" borderId="1" xfId="0" applyNumberFormat="1" applyFont="1" applyFill="1" applyBorder="1" applyAlignment="1">
      <alignment horizontal="center"/>
    </xf>
    <xf numFmtId="0" fontId="372" fillId="2" borderId="1" xfId="0" applyNumberFormat="1" applyFont="1" applyFill="1" applyBorder="1" applyAlignment="1">
      <alignment horizontal="center"/>
    </xf>
    <xf numFmtId="0" fontId="373" fillId="2" borderId="2" xfId="0" applyNumberFormat="1" applyFont="1" applyFill="1" applyBorder="1"/>
    <xf numFmtId="0" fontId="374" fillId="2" borderId="2" xfId="0" applyNumberFormat="1" applyFont="1" applyFill="1" applyBorder="1" applyAlignment="1" applyProtection="1">
      <alignment vertical="center"/>
    </xf>
    <xf numFmtId="0" fontId="375" fillId="2" borderId="2" xfId="0" applyNumberFormat="1" applyFont="1" applyFill="1" applyBorder="1" applyAlignment="1" applyProtection="1">
      <alignment vertical="center"/>
    </xf>
    <xf numFmtId="0" fontId="376" fillId="2" borderId="3" xfId="0" applyNumberFormat="1" applyFont="1" applyFill="1" applyBorder="1" applyAlignment="1" applyProtection="1">
      <alignment vertical="center"/>
    </xf>
    <xf numFmtId="0" fontId="377" fillId="2" borderId="2" xfId="0" applyNumberFormat="1" applyFont="1" applyFill="1" applyBorder="1" applyAlignment="1">
      <alignment horizontal="center"/>
    </xf>
    <xf numFmtId="0" fontId="378" fillId="2" borderId="2" xfId="0" applyNumberFormat="1" applyFont="1" applyFill="1" applyBorder="1" applyAlignment="1">
      <alignment horizontal="center"/>
    </xf>
    <xf numFmtId="0" fontId="379" fillId="2" borderId="4" xfId="0" applyNumberFormat="1" applyFont="1" applyFill="1" applyBorder="1" applyAlignment="1">
      <alignment horizontal="center"/>
    </xf>
    <xf numFmtId="0" fontId="380" fillId="2" borderId="1" xfId="0" applyNumberFormat="1" applyFont="1" applyFill="1" applyBorder="1"/>
    <xf numFmtId="0" fontId="381" fillId="2" borderId="4" xfId="0" applyNumberFormat="1" applyFont="1" applyFill="1" applyBorder="1" applyAlignment="1">
      <alignment horizontal="center"/>
    </xf>
    <xf numFmtId="0" fontId="382" fillId="2" borderId="5" xfId="0" applyNumberFormat="1" applyFont="1" applyFill="1" applyBorder="1"/>
    <xf numFmtId="0" fontId="383" fillId="2" borderId="2" xfId="0" applyNumberFormat="1" applyFont="1" applyFill="1" applyBorder="1"/>
    <xf numFmtId="0" fontId="384" fillId="2" borderId="2" xfId="0" applyNumberFormat="1" applyFont="1" applyFill="1" applyBorder="1"/>
    <xf numFmtId="0" fontId="385" fillId="2" borderId="4" xfId="0" applyNumberFormat="1" applyFont="1" applyFill="1" applyBorder="1"/>
    <xf numFmtId="0" fontId="386" fillId="2" borderId="6" xfId="0" applyNumberFormat="1" applyFont="1" applyFill="1" applyBorder="1" applyAlignment="1">
      <alignment horizontal="center"/>
    </xf>
    <xf numFmtId="0" fontId="387" fillId="2" borderId="6" xfId="0" applyNumberFormat="1" applyFont="1" applyFill="1" applyBorder="1"/>
    <xf numFmtId="0" fontId="388" fillId="2" borderId="7" xfId="0" applyNumberFormat="1" applyFont="1" applyFill="1" applyBorder="1"/>
    <xf numFmtId="0" fontId="389" fillId="2" borderId="2" xfId="0" applyNumberFormat="1" applyFont="1" applyFill="1" applyBorder="1"/>
    <xf numFmtId="14" fontId="390" fillId="0" borderId="0" xfId="0" applyNumberFormat="1" applyFont="1"/>
    <xf numFmtId="0" fontId="391" fillId="2" borderId="1" xfId="0" applyNumberFormat="1" applyFont="1" applyFill="1" applyBorder="1"/>
    <xf numFmtId="0" fontId="392" fillId="2" borderId="1" xfId="0" applyNumberFormat="1" applyFont="1" applyFill="1" applyBorder="1" applyAlignment="1">
      <alignment horizontal="center"/>
    </xf>
    <xf numFmtId="0" fontId="393" fillId="2" borderId="1" xfId="0" applyNumberFormat="1" applyFont="1" applyFill="1" applyBorder="1"/>
    <xf numFmtId="14" fontId="394" fillId="2" borderId="1" xfId="0" applyNumberFormat="1" applyFont="1" applyFill="1" applyBorder="1"/>
    <xf numFmtId="0" fontId="395" fillId="2" borderId="1" xfId="0" applyNumberFormat="1" applyFont="1" applyFill="1" applyBorder="1"/>
    <xf numFmtId="0" fontId="396" fillId="2" borderId="1" xfId="0" applyNumberFormat="1" applyFont="1" applyFill="1" applyBorder="1" applyAlignment="1">
      <alignment horizontal="center"/>
    </xf>
    <xf numFmtId="0" fontId="397" fillId="2" borderId="1" xfId="0" applyNumberFormat="1" applyFont="1" applyFill="1" applyBorder="1" applyAlignment="1">
      <alignment horizontal="center"/>
    </xf>
    <xf numFmtId="0" fontId="398" fillId="2" borderId="1" xfId="0" applyNumberFormat="1" applyFont="1" applyFill="1" applyBorder="1" applyAlignment="1">
      <alignment horizontal="center"/>
    </xf>
    <xf numFmtId="0" fontId="399" fillId="2" borderId="2" xfId="0" applyNumberFormat="1" applyFont="1" applyFill="1" applyBorder="1"/>
    <xf numFmtId="0" fontId="400" fillId="2" borderId="2" xfId="0" applyNumberFormat="1" applyFont="1" applyFill="1" applyBorder="1" applyAlignment="1" applyProtection="1">
      <alignment vertical="center"/>
    </xf>
    <xf numFmtId="0" fontId="401" fillId="2" borderId="2" xfId="0" applyNumberFormat="1" applyFont="1" applyFill="1" applyBorder="1" applyAlignment="1" applyProtection="1">
      <alignment vertical="center"/>
    </xf>
    <xf numFmtId="0" fontId="402" fillId="2" borderId="2" xfId="0" applyNumberFormat="1" applyFont="1" applyFill="1" applyBorder="1" applyAlignment="1">
      <alignment horizontal="center"/>
    </xf>
    <xf numFmtId="0" fontId="403" fillId="2" borderId="2" xfId="0" applyNumberFormat="1" applyFont="1" applyFill="1" applyBorder="1" applyAlignment="1">
      <alignment horizontal="center"/>
    </xf>
    <xf numFmtId="0" fontId="404" fillId="2" borderId="4" xfId="0" applyNumberFormat="1" applyFont="1" applyFill="1" applyBorder="1" applyAlignment="1">
      <alignment horizontal="center"/>
    </xf>
    <xf numFmtId="0" fontId="405" fillId="2" borderId="4" xfId="0" applyNumberFormat="1" applyFont="1" applyFill="1" applyBorder="1" applyAlignment="1">
      <alignment horizontal="center"/>
    </xf>
    <xf numFmtId="0" fontId="406" fillId="2" borderId="5" xfId="0" applyNumberFormat="1" applyFont="1" applyFill="1" applyBorder="1"/>
    <xf numFmtId="0" fontId="407" fillId="2" borderId="2" xfId="0" applyNumberFormat="1" applyFont="1" applyFill="1" applyBorder="1"/>
    <xf numFmtId="0" fontId="408" fillId="2" borderId="2" xfId="0" applyNumberFormat="1" applyFont="1" applyFill="1" applyBorder="1"/>
    <xf numFmtId="0" fontId="409" fillId="2" borderId="4" xfId="0" applyNumberFormat="1" applyFont="1" applyFill="1" applyBorder="1"/>
    <xf numFmtId="0" fontId="410" fillId="2" borderId="6" xfId="0" applyNumberFormat="1" applyFont="1" applyFill="1" applyBorder="1" applyAlignment="1">
      <alignment horizontal="center"/>
    </xf>
    <xf numFmtId="0" fontId="411" fillId="2" borderId="6" xfId="0" applyNumberFormat="1" applyFont="1" applyFill="1" applyBorder="1"/>
    <xf numFmtId="0" fontId="412" fillId="2" borderId="7" xfId="0" applyNumberFormat="1" applyFont="1" applyFill="1" applyBorder="1"/>
    <xf numFmtId="0" fontId="413" fillId="2" borderId="2" xfId="0" applyNumberFormat="1" applyFont="1" applyFill="1" applyBorder="1"/>
    <xf numFmtId="14" fontId="414" fillId="0" borderId="0" xfId="0" applyNumberFormat="1" applyFont="1"/>
    <xf numFmtId="0" fontId="415" fillId="2" borderId="1" xfId="0" applyNumberFormat="1" applyFont="1" applyFill="1" applyBorder="1"/>
    <xf numFmtId="0" fontId="416" fillId="2" borderId="1" xfId="0" applyNumberFormat="1" applyFont="1" applyFill="1" applyBorder="1" applyAlignment="1">
      <alignment horizontal="center"/>
    </xf>
    <xf numFmtId="0" fontId="417" fillId="2" borderId="1" xfId="0" applyNumberFormat="1" applyFont="1" applyFill="1" applyBorder="1"/>
    <xf numFmtId="14" fontId="418" fillId="2" borderId="1" xfId="0" applyNumberFormat="1" applyFont="1" applyFill="1" applyBorder="1"/>
    <xf numFmtId="0" fontId="419" fillId="2" borderId="1" xfId="0" applyNumberFormat="1" applyFont="1" applyFill="1" applyBorder="1"/>
    <xf numFmtId="0" fontId="420" fillId="2" borderId="1" xfId="0" applyNumberFormat="1" applyFont="1" applyFill="1" applyBorder="1" applyAlignment="1">
      <alignment horizontal="center"/>
    </xf>
    <xf numFmtId="0" fontId="421" fillId="2" borderId="1" xfId="0" applyNumberFormat="1" applyFont="1" applyFill="1" applyBorder="1" applyAlignment="1">
      <alignment horizontal="center"/>
    </xf>
    <xf numFmtId="0" fontId="422" fillId="2" borderId="1" xfId="0" applyNumberFormat="1" applyFont="1" applyFill="1" applyBorder="1" applyAlignment="1">
      <alignment horizontal="center"/>
    </xf>
    <xf numFmtId="0" fontId="423" fillId="2" borderId="2" xfId="0" applyNumberFormat="1" applyFont="1" applyFill="1" applyBorder="1"/>
    <xf numFmtId="0" fontId="424" fillId="2" borderId="2" xfId="0" applyNumberFormat="1" applyFont="1" applyFill="1" applyBorder="1" applyAlignment="1" applyProtection="1">
      <alignment vertical="center"/>
    </xf>
    <xf numFmtId="0" fontId="425" fillId="2" borderId="2" xfId="0" applyNumberFormat="1" applyFont="1" applyFill="1" applyBorder="1" applyAlignment="1" applyProtection="1">
      <alignment vertical="center"/>
    </xf>
    <xf numFmtId="0" fontId="426" fillId="2" borderId="2" xfId="0" applyNumberFormat="1" applyFont="1" applyFill="1" applyBorder="1" applyAlignment="1">
      <alignment horizontal="center"/>
    </xf>
    <xf numFmtId="0" fontId="427" fillId="2" borderId="2" xfId="0" applyNumberFormat="1" applyFont="1" applyFill="1" applyBorder="1" applyAlignment="1">
      <alignment horizontal="center"/>
    </xf>
    <xf numFmtId="0" fontId="428" fillId="2" borderId="4" xfId="0" applyNumberFormat="1" applyFont="1" applyFill="1" applyBorder="1" applyAlignment="1">
      <alignment horizontal="center"/>
    </xf>
    <xf numFmtId="0" fontId="429" fillId="2" borderId="4" xfId="0" applyNumberFormat="1" applyFont="1" applyFill="1" applyBorder="1" applyAlignment="1">
      <alignment horizontal="center"/>
    </xf>
    <xf numFmtId="0" fontId="430" fillId="2" borderId="5" xfId="0" applyNumberFormat="1" applyFont="1" applyFill="1" applyBorder="1"/>
    <xf numFmtId="0" fontId="431" fillId="2" borderId="2" xfId="0" applyNumberFormat="1" applyFont="1" applyFill="1" applyBorder="1"/>
    <xf numFmtId="0" fontId="432" fillId="2" borderId="2" xfId="0" applyNumberFormat="1" applyFont="1" applyFill="1" applyBorder="1"/>
    <xf numFmtId="0" fontId="433" fillId="2" borderId="4" xfId="0" applyNumberFormat="1" applyFont="1" applyFill="1" applyBorder="1"/>
    <xf numFmtId="0" fontId="434" fillId="2" borderId="6" xfId="0" applyNumberFormat="1" applyFont="1" applyFill="1" applyBorder="1" applyAlignment="1">
      <alignment horizontal="center"/>
    </xf>
    <xf numFmtId="0" fontId="435" fillId="2" borderId="6" xfId="0" applyNumberFormat="1" applyFont="1" applyFill="1" applyBorder="1"/>
    <xf numFmtId="0" fontId="436" fillId="2" borderId="7" xfId="0" applyNumberFormat="1" applyFont="1" applyFill="1" applyBorder="1"/>
    <xf numFmtId="0" fontId="437" fillId="2" borderId="2" xfId="0" applyNumberFormat="1" applyFont="1" applyFill="1" applyBorder="1"/>
    <xf numFmtId="14" fontId="438" fillId="0" borderId="0" xfId="0" applyNumberFormat="1" applyFont="1"/>
    <xf numFmtId="0" fontId="439" fillId="2" borderId="1" xfId="0" applyNumberFormat="1" applyFont="1" applyFill="1" applyBorder="1"/>
    <xf numFmtId="0" fontId="440" fillId="2" borderId="1" xfId="0" applyNumberFormat="1" applyFont="1" applyFill="1" applyBorder="1"/>
    <xf numFmtId="0" fontId="441" fillId="2" borderId="1" xfId="0" applyNumberFormat="1" applyFont="1" applyFill="1" applyBorder="1" applyAlignment="1" applyProtection="1">
      <alignment vertical="center"/>
    </xf>
    <xf numFmtId="0" fontId="442" fillId="2" borderId="1" xfId="0" applyNumberFormat="1" applyFont="1" applyFill="1" applyBorder="1" applyAlignment="1" applyProtection="1">
      <alignment horizontal="center" vertical="center"/>
    </xf>
    <xf numFmtId="0" fontId="452" fillId="4" borderId="2" xfId="0" applyNumberFormat="1" applyFont="1" applyFill="1" applyBorder="1" applyAlignment="1" applyProtection="1">
      <alignment horizontal="center" vertical="center"/>
    </xf>
    <xf numFmtId="0" fontId="453" fillId="2" borderId="2" xfId="0" applyNumberFormat="1" applyFont="1" applyFill="1" applyBorder="1" applyAlignment="1" applyProtection="1">
      <alignment horizontal="center" vertical="center"/>
    </xf>
    <xf numFmtId="0" fontId="454" fillId="5" borderId="3" xfId="0" applyNumberFormat="1" applyFont="1" applyFill="1" applyBorder="1" applyAlignment="1" applyProtection="1">
      <alignment horizontal="center" vertical="center"/>
    </xf>
    <xf numFmtId="0" fontId="455" fillId="6" borderId="15" xfId="0" applyNumberFormat="1" applyFont="1" applyFill="1" applyBorder="1" applyAlignment="1" applyProtection="1">
      <alignment vertical="center"/>
    </xf>
    <xf numFmtId="0" fontId="456" fillId="2" borderId="16" xfId="0" applyNumberFormat="1" applyFont="1" applyFill="1" applyBorder="1" applyAlignment="1" applyProtection="1">
      <alignment horizontal="left" vertical="center"/>
    </xf>
    <xf numFmtId="0" fontId="457" fillId="7" borderId="17" xfId="0" applyNumberFormat="1" applyFont="1" applyFill="1" applyBorder="1" applyAlignment="1" applyProtection="1">
      <alignment vertical="center"/>
    </xf>
    <xf numFmtId="0" fontId="458" fillId="8" borderId="18" xfId="0" applyNumberFormat="1" applyFont="1" applyFill="1" applyBorder="1" applyAlignment="1" applyProtection="1">
      <alignment horizontal="center" vertical="center"/>
    </xf>
    <xf numFmtId="0" fontId="459" fillId="8" borderId="19" xfId="0" applyNumberFormat="1" applyFont="1" applyFill="1" applyBorder="1" applyAlignment="1" applyProtection="1">
      <alignment horizontal="center" vertical="center"/>
    </xf>
    <xf numFmtId="0" fontId="460" fillId="8" borderId="15" xfId="0" applyNumberFormat="1" applyFont="1" applyFill="1" applyBorder="1" applyAlignment="1" applyProtection="1">
      <alignment horizontal="center" vertical="center"/>
    </xf>
    <xf numFmtId="0" fontId="461" fillId="2" borderId="15" xfId="0" applyNumberFormat="1" applyFont="1" applyFill="1" applyBorder="1" applyAlignment="1" applyProtection="1">
      <alignment horizontal="right" vertical="center"/>
      <protection locked="0"/>
    </xf>
    <xf numFmtId="0" fontId="462" fillId="2" borderId="15" xfId="0" applyNumberFormat="1" applyFont="1" applyFill="1" applyBorder="1" applyAlignment="1" applyProtection="1">
      <alignment vertical="center"/>
    </xf>
    <xf numFmtId="0" fontId="463" fillId="2" borderId="16" xfId="0" applyNumberFormat="1" applyFont="1" applyFill="1" applyBorder="1" applyAlignment="1" applyProtection="1">
      <alignment horizontal="center" vertical="center"/>
    </xf>
    <xf numFmtId="0" fontId="464" fillId="9" borderId="15" xfId="0" applyNumberFormat="1" applyFont="1" applyFill="1" applyBorder="1" applyAlignment="1" applyProtection="1">
      <alignment horizontal="center" vertical="center"/>
      <protection locked="0"/>
    </xf>
    <xf numFmtId="0" fontId="465" fillId="2" borderId="15" xfId="0" applyNumberFormat="1" applyFont="1" applyFill="1" applyBorder="1" applyAlignment="1" applyProtection="1">
      <alignment horizontal="center" vertical="center"/>
    </xf>
    <xf numFmtId="0" fontId="466" fillId="2" borderId="19" xfId="0" applyNumberFormat="1" applyFont="1" applyFill="1" applyBorder="1" applyAlignment="1" applyProtection="1">
      <alignment horizontal="center" vertical="center"/>
    </xf>
    <xf numFmtId="0" fontId="467" fillId="10" borderId="2" xfId="0" applyNumberFormat="1" applyFont="1" applyFill="1" applyBorder="1" applyAlignment="1" applyProtection="1">
      <alignment horizontal="center" vertical="center"/>
    </xf>
    <xf numFmtId="0" fontId="468" fillId="7" borderId="4" xfId="0" applyNumberFormat="1" applyFont="1" applyFill="1" applyBorder="1" applyAlignment="1" applyProtection="1">
      <alignment vertical="center"/>
    </xf>
    <xf numFmtId="0" fontId="469" fillId="8" borderId="20" xfId="0" applyNumberFormat="1" applyFont="1" applyFill="1" applyBorder="1" applyAlignment="1" applyProtection="1">
      <alignment horizontal="center" vertical="center"/>
    </xf>
    <xf numFmtId="0" fontId="470" fillId="8" borderId="21" xfId="0" applyNumberFormat="1" applyFont="1" applyFill="1" applyBorder="1" applyAlignment="1" applyProtection="1">
      <alignment horizontal="center" vertical="center"/>
    </xf>
    <xf numFmtId="0" fontId="471" fillId="8" borderId="16" xfId="0" applyNumberFormat="1" applyFont="1" applyFill="1" applyBorder="1" applyAlignment="1" applyProtection="1">
      <alignment horizontal="center" vertical="center"/>
    </xf>
    <xf numFmtId="0" fontId="472" fillId="2" borderId="16" xfId="0" applyNumberFormat="1" applyFont="1" applyFill="1" applyBorder="1" applyAlignment="1" applyProtection="1">
      <alignment horizontal="right" vertical="center"/>
      <protection locked="0"/>
    </xf>
    <xf numFmtId="0" fontId="473" fillId="2" borderId="21" xfId="0" applyNumberFormat="1" applyFont="1" applyFill="1" applyBorder="1" applyAlignment="1" applyProtection="1">
      <alignment horizontal="center" vertical="center"/>
    </xf>
    <xf numFmtId="0" fontId="474" fillId="2" borderId="2" xfId="0" applyNumberFormat="1" applyFont="1" applyFill="1" applyBorder="1" applyAlignment="1" applyProtection="1">
      <alignment horizontal="center" vertical="center"/>
    </xf>
    <xf numFmtId="0" fontId="475" fillId="7" borderId="6" xfId="0" applyNumberFormat="1" applyFont="1" applyFill="1" applyBorder="1" applyAlignment="1" applyProtection="1">
      <alignment vertical="center"/>
    </xf>
    <xf numFmtId="0" fontId="476" fillId="7" borderId="9" xfId="0" applyNumberFormat="1" applyFont="1" applyFill="1" applyBorder="1" applyAlignment="1" applyProtection="1">
      <alignment vertical="center"/>
    </xf>
    <xf numFmtId="0" fontId="477" fillId="11" borderId="20" xfId="0" applyNumberFormat="1" applyFont="1" applyFill="1" applyBorder="1" applyAlignment="1" applyProtection="1">
      <alignment horizontal="center" vertical="center"/>
    </xf>
    <xf numFmtId="0" fontId="478" fillId="11" borderId="21" xfId="0" applyNumberFormat="1" applyFont="1" applyFill="1" applyBorder="1" applyAlignment="1" applyProtection="1">
      <alignment horizontal="center" vertical="center"/>
    </xf>
    <xf numFmtId="0" fontId="479" fillId="11" borderId="16" xfId="0" applyNumberFormat="1" applyFont="1" applyFill="1" applyBorder="1" applyAlignment="1" applyProtection="1">
      <alignment horizontal="center" vertical="center"/>
    </xf>
    <xf numFmtId="0" fontId="480" fillId="12" borderId="22" xfId="0" applyNumberFormat="1" applyFont="1" applyFill="1" applyBorder="1" applyAlignment="1" applyProtection="1">
      <alignment horizontal="center" vertical="center"/>
    </xf>
    <xf numFmtId="0" fontId="481" fillId="2" borderId="22" xfId="0" applyNumberFormat="1" applyFont="1" applyFill="1" applyBorder="1" applyAlignment="1" applyProtection="1">
      <alignment horizontal="center" vertical="center"/>
    </xf>
    <xf numFmtId="0" fontId="482" fillId="5" borderId="23" xfId="0" applyNumberFormat="1" applyFont="1" applyFill="1" applyBorder="1" applyAlignment="1" applyProtection="1">
      <alignment horizontal="center" vertical="center"/>
    </xf>
    <xf numFmtId="0" fontId="483" fillId="2" borderId="23" xfId="0" applyNumberFormat="1" applyFont="1" applyFill="1" applyBorder="1" applyAlignment="1" applyProtection="1">
      <alignment vertical="center"/>
    </xf>
    <xf numFmtId="0" fontId="484" fillId="2" borderId="24" xfId="0" applyNumberFormat="1" applyFont="1" applyFill="1" applyBorder="1" applyAlignment="1" applyProtection="1">
      <alignment horizontal="left" vertical="center"/>
    </xf>
    <xf numFmtId="0" fontId="485" fillId="7" borderId="25" xfId="0" applyNumberFormat="1" applyFont="1" applyFill="1" applyBorder="1" applyAlignment="1" applyProtection="1">
      <alignment vertical="center"/>
    </xf>
    <xf numFmtId="0" fontId="486" fillId="12" borderId="6" xfId="0" applyNumberFormat="1" applyFont="1" applyFill="1" applyBorder="1" applyAlignment="1" applyProtection="1">
      <alignment horizontal="center" vertical="center"/>
    </xf>
    <xf numFmtId="0" fontId="487" fillId="2" borderId="6" xfId="0" applyNumberFormat="1" applyFont="1" applyFill="1" applyBorder="1" applyAlignment="1" applyProtection="1">
      <alignment horizontal="center" vertical="center"/>
    </xf>
    <xf numFmtId="0" fontId="488" fillId="5" borderId="17" xfId="0" applyNumberFormat="1" applyFont="1" applyFill="1" applyBorder="1" applyAlignment="1" applyProtection="1">
      <alignment horizontal="center" vertical="center"/>
    </xf>
    <xf numFmtId="0" fontId="489" fillId="10" borderId="26" xfId="0" applyNumberFormat="1" applyFont="1" applyFill="1" applyBorder="1" applyAlignment="1" applyProtection="1">
      <alignment vertical="center"/>
    </xf>
    <xf numFmtId="0" fontId="490" fillId="2" borderId="26" xfId="0" applyNumberFormat="1" applyFont="1" applyFill="1" applyBorder="1" applyAlignment="1" applyProtection="1">
      <alignment horizontal="left" vertical="center"/>
    </xf>
    <xf numFmtId="0" fontId="491" fillId="13" borderId="20" xfId="0" applyNumberFormat="1" applyFont="1" applyFill="1" applyBorder="1" applyAlignment="1" applyProtection="1">
      <alignment horizontal="center" vertical="center"/>
    </xf>
    <xf numFmtId="0" fontId="492" fillId="13" borderId="21" xfId="0" applyNumberFormat="1" applyFont="1" applyFill="1" applyBorder="1" applyAlignment="1" applyProtection="1">
      <alignment horizontal="center" vertical="center"/>
    </xf>
    <xf numFmtId="0" fontId="493" fillId="13" borderId="16" xfId="0" applyNumberFormat="1" applyFont="1" applyFill="1" applyBorder="1" applyAlignment="1" applyProtection="1">
      <alignment horizontal="center" vertical="center"/>
    </xf>
    <xf numFmtId="0" fontId="494" fillId="10" borderId="15" xfId="0" applyNumberFormat="1" applyFont="1" applyFill="1" applyBorder="1" applyAlignment="1" applyProtection="1">
      <alignment vertical="center"/>
    </xf>
    <xf numFmtId="0" fontId="495" fillId="7" borderId="12" xfId="0" applyNumberFormat="1" applyFont="1" applyFill="1" applyBorder="1" applyAlignment="1" applyProtection="1">
      <alignment vertical="center"/>
    </xf>
    <xf numFmtId="0" fontId="496" fillId="12" borderId="27" xfId="0" applyNumberFormat="1" applyFont="1" applyFill="1" applyBorder="1" applyAlignment="1" applyProtection="1">
      <alignment horizontal="center" vertical="center"/>
    </xf>
    <xf numFmtId="0" fontId="497" fillId="2" borderId="27" xfId="0" applyNumberFormat="1" applyFont="1" applyFill="1" applyBorder="1" applyAlignment="1" applyProtection="1">
      <alignment horizontal="center" vertical="center"/>
    </xf>
    <xf numFmtId="0" fontId="498" fillId="5" borderId="28" xfId="0" applyNumberFormat="1" applyFont="1" applyFill="1" applyBorder="1" applyAlignment="1" applyProtection="1">
      <alignment horizontal="center" vertical="center"/>
    </xf>
    <xf numFmtId="0" fontId="499" fillId="2" borderId="28" xfId="0" applyNumberFormat="1" applyFont="1" applyFill="1" applyBorder="1" applyAlignment="1" applyProtection="1">
      <alignment vertical="center"/>
    </xf>
    <xf numFmtId="0" fontId="500" fillId="2" borderId="29" xfId="0" applyNumberFormat="1" applyFont="1" applyFill="1" applyBorder="1" applyAlignment="1" applyProtection="1">
      <alignment horizontal="left" vertical="center"/>
    </xf>
    <xf numFmtId="0" fontId="501" fillId="14" borderId="20" xfId="0" applyNumberFormat="1" applyFont="1" applyFill="1" applyBorder="1" applyAlignment="1" applyProtection="1">
      <alignment horizontal="center" vertical="center"/>
    </xf>
    <xf numFmtId="0" fontId="502" fillId="14" borderId="21" xfId="0" applyNumberFormat="1" applyFont="1" applyFill="1" applyBorder="1" applyAlignment="1" applyProtection="1">
      <alignment horizontal="center" vertical="center"/>
    </xf>
    <xf numFmtId="0" fontId="503" fillId="14" borderId="16" xfId="0" applyNumberFormat="1" applyFont="1" applyFill="1" applyBorder="1" applyAlignment="1" applyProtection="1">
      <alignment horizontal="center" vertical="center"/>
    </xf>
    <xf numFmtId="0" fontId="504" fillId="14" borderId="22" xfId="0" applyNumberFormat="1" applyFont="1" applyFill="1" applyBorder="1" applyAlignment="1" applyProtection="1">
      <alignment horizontal="center" vertical="center"/>
    </xf>
    <xf numFmtId="0" fontId="505" fillId="14" borderId="6" xfId="0" applyNumberFormat="1" applyFont="1" applyFill="1" applyBorder="1" applyAlignment="1" applyProtection="1">
      <alignment horizontal="center" vertical="center"/>
    </xf>
    <xf numFmtId="0" fontId="506" fillId="6" borderId="2" xfId="0" applyNumberFormat="1" applyFont="1" applyFill="1" applyBorder="1" applyAlignment="1" applyProtection="1">
      <alignment horizontal="center" vertical="center"/>
    </xf>
    <xf numFmtId="0" fontId="507" fillId="13" borderId="30" xfId="0" applyNumberFormat="1" applyFont="1" applyFill="1" applyBorder="1" applyAlignment="1" applyProtection="1">
      <alignment horizontal="center" vertical="center"/>
    </xf>
    <xf numFmtId="0" fontId="508" fillId="2" borderId="30" xfId="0" applyNumberFormat="1" applyFont="1" applyFill="1" applyBorder="1" applyAlignment="1" applyProtection="1">
      <alignment horizontal="center" vertical="center"/>
    </xf>
    <xf numFmtId="0" fontId="509" fillId="5" borderId="31" xfId="0" applyNumberFormat="1" applyFont="1" applyFill="1" applyBorder="1" applyAlignment="1" applyProtection="1">
      <alignment horizontal="center" vertical="center"/>
    </xf>
    <xf numFmtId="0" fontId="510" fillId="2" borderId="31" xfId="0" applyNumberFormat="1" applyFont="1" applyFill="1" applyBorder="1" applyAlignment="1" applyProtection="1">
      <alignment vertical="center"/>
    </xf>
    <xf numFmtId="0" fontId="511" fillId="2" borderId="32" xfId="0" applyNumberFormat="1" applyFont="1" applyFill="1" applyBorder="1" applyAlignment="1" applyProtection="1">
      <alignment horizontal="left" vertical="center"/>
    </xf>
    <xf numFmtId="0" fontId="512" fillId="7" borderId="10" xfId="0" applyNumberFormat="1" applyFont="1" applyFill="1" applyBorder="1" applyAlignment="1" applyProtection="1">
      <alignment vertical="center"/>
    </xf>
    <xf numFmtId="0" fontId="513" fillId="13" borderId="6" xfId="0" applyNumberFormat="1" applyFont="1" applyFill="1" applyBorder="1" applyAlignment="1" applyProtection="1">
      <alignment horizontal="center" vertical="center"/>
    </xf>
    <xf numFmtId="0" fontId="514" fillId="12" borderId="20" xfId="0" applyNumberFormat="1" applyFont="1" applyFill="1" applyBorder="1" applyAlignment="1" applyProtection="1">
      <alignment horizontal="center" vertical="center"/>
    </xf>
    <xf numFmtId="0" fontId="515" fillId="12" borderId="21" xfId="0" applyNumberFormat="1" applyFont="1" applyFill="1" applyBorder="1" applyAlignment="1" applyProtection="1">
      <alignment horizontal="center" vertical="center"/>
    </xf>
    <xf numFmtId="0" fontId="516" fillId="12" borderId="16" xfId="0" applyNumberFormat="1" applyFont="1" applyFill="1" applyBorder="1" applyAlignment="1" applyProtection="1">
      <alignment horizontal="center" vertical="center"/>
    </xf>
    <xf numFmtId="0" fontId="517" fillId="11" borderId="33" xfId="0" applyNumberFormat="1" applyFont="1" applyFill="1" applyBorder="1" applyAlignment="1" applyProtection="1">
      <alignment horizontal="center" vertical="center"/>
    </xf>
    <xf numFmtId="0" fontId="518" fillId="2" borderId="33" xfId="0" applyNumberFormat="1" applyFont="1" applyFill="1" applyBorder="1" applyAlignment="1" applyProtection="1">
      <alignment horizontal="center" vertical="center"/>
    </xf>
    <xf numFmtId="0" fontId="519" fillId="5" borderId="34" xfId="0" applyNumberFormat="1" applyFont="1" applyFill="1" applyBorder="1" applyAlignment="1" applyProtection="1">
      <alignment horizontal="center" vertical="center"/>
    </xf>
    <xf numFmtId="0" fontId="520" fillId="2" borderId="34" xfId="0" applyNumberFormat="1" applyFont="1" applyFill="1" applyBorder="1" applyAlignment="1" applyProtection="1">
      <alignment vertical="center"/>
    </xf>
    <xf numFmtId="0" fontId="521" fillId="2" borderId="35" xfId="0" applyNumberFormat="1" applyFont="1" applyFill="1" applyBorder="1" applyAlignment="1" applyProtection="1">
      <alignment horizontal="left" vertical="center"/>
    </xf>
    <xf numFmtId="0" fontId="522" fillId="7" borderId="1" xfId="0" applyNumberFormat="1" applyFont="1" applyFill="1" applyBorder="1" applyAlignment="1" applyProtection="1">
      <alignment horizontal="center" vertical="center"/>
    </xf>
    <xf numFmtId="0" fontId="523" fillId="11" borderId="6" xfId="0" applyNumberFormat="1" applyFont="1" applyFill="1" applyBorder="1" applyAlignment="1" applyProtection="1">
      <alignment horizontal="center" vertical="center"/>
    </xf>
    <xf numFmtId="0" fontId="524" fillId="7" borderId="8" xfId="0" applyNumberFormat="1" applyFont="1" applyFill="1" applyBorder="1" applyAlignment="1" applyProtection="1">
      <alignment vertical="center"/>
    </xf>
    <xf numFmtId="0" fontId="525" fillId="2" borderId="17" xfId="0" applyNumberFormat="1" applyFont="1" applyFill="1" applyBorder="1" applyAlignment="1" applyProtection="1">
      <alignment horizontal="center" vertical="center"/>
    </xf>
    <xf numFmtId="0" fontId="526" fillId="2" borderId="17" xfId="0" applyNumberFormat="1" applyFont="1" applyFill="1" applyBorder="1" applyAlignment="1" applyProtection="1">
      <alignment horizontal="center" vertical="center"/>
    </xf>
    <xf numFmtId="0" fontId="527" fillId="3" borderId="18" xfId="0" applyNumberFormat="1" applyFont="1" applyFill="1" applyBorder="1" applyAlignment="1" applyProtection="1">
      <alignment horizontal="center" vertical="center"/>
    </xf>
    <xf numFmtId="0" fontId="528" fillId="3" borderId="19" xfId="0" applyNumberFormat="1" applyFont="1" applyFill="1" applyBorder="1" applyAlignment="1" applyProtection="1">
      <alignment horizontal="center" vertical="center"/>
    </xf>
    <xf numFmtId="0" fontId="529" fillId="3" borderId="15" xfId="0" applyNumberFormat="1" applyFont="1" applyFill="1" applyBorder="1" applyAlignment="1" applyProtection="1">
      <alignment horizontal="center" vertical="center"/>
    </xf>
    <xf numFmtId="0" fontId="530" fillId="3" borderId="20" xfId="0" applyNumberFormat="1" applyFont="1" applyFill="1" applyBorder="1" applyAlignment="1" applyProtection="1">
      <alignment horizontal="center" vertical="center"/>
    </xf>
    <xf numFmtId="0" fontId="531" fillId="3" borderId="21" xfId="0" applyNumberFormat="1" applyFont="1" applyFill="1" applyBorder="1" applyAlignment="1" applyProtection="1">
      <alignment horizontal="center" vertical="center"/>
    </xf>
    <xf numFmtId="0" fontId="532" fillId="3" borderId="16" xfId="0" applyNumberFormat="1" applyFont="1" applyFill="1" applyBorder="1" applyAlignment="1" applyProtection="1">
      <alignment horizontal="center" vertical="center"/>
    </xf>
    <xf numFmtId="0" fontId="533" fillId="7" borderId="36" xfId="0" applyNumberFormat="1" applyFont="1" applyFill="1" applyBorder="1" applyAlignment="1" applyProtection="1">
      <alignment vertical="center"/>
    </xf>
    <xf numFmtId="0" fontId="534" fillId="7" borderId="1" xfId="0" applyNumberFormat="1" applyFont="1" applyFill="1" applyBorder="1" applyAlignment="1" applyProtection="1">
      <alignment vertical="center"/>
    </xf>
    <xf numFmtId="0" fontId="535" fillId="2" borderId="1" xfId="0" applyNumberFormat="1" applyFont="1" applyFill="1" applyBorder="1" applyAlignment="1" applyProtection="1">
      <alignment horizontal="center" vertical="center"/>
    </xf>
    <xf numFmtId="0" fontId="392" fillId="2" borderId="1" xfId="0" applyNumberFormat="1" applyFont="1" applyFill="1" applyBorder="1" applyAlignment="1">
      <alignment horizontal="center"/>
    </xf>
    <xf numFmtId="0" fontId="416" fillId="2" borderId="1" xfId="0" applyNumberFormat="1" applyFont="1" applyFill="1" applyBorder="1" applyAlignment="1">
      <alignment horizontal="center"/>
    </xf>
    <xf numFmtId="0" fontId="443" fillId="3" borderId="8" xfId="0" applyNumberFormat="1" applyFont="1" applyFill="1" applyBorder="1" applyAlignment="1" applyProtection="1">
      <alignment horizontal="center" vertical="center"/>
    </xf>
    <xf numFmtId="0" fontId="444" fillId="3" borderId="3" xfId="0" applyNumberFormat="1" applyFont="1" applyFill="1" applyBorder="1" applyAlignment="1" applyProtection="1">
      <alignment horizontal="center" vertical="center"/>
    </xf>
    <xf numFmtId="0" fontId="445" fillId="3" borderId="9" xfId="0" applyNumberFormat="1" applyFont="1" applyFill="1" applyBorder="1" applyAlignment="1" applyProtection="1">
      <alignment horizontal="center" vertical="center"/>
    </xf>
    <xf numFmtId="0" fontId="446" fillId="3" borderId="10" xfId="0" applyNumberFormat="1" applyFont="1" applyFill="1" applyBorder="1" applyAlignment="1" applyProtection="1">
      <alignment horizontal="center" vertical="center"/>
    </xf>
    <xf numFmtId="0" fontId="447" fillId="3" borderId="11" xfId="0" applyNumberFormat="1" applyFont="1" applyFill="1" applyBorder="1" applyAlignment="1" applyProtection="1">
      <alignment horizontal="center" vertical="center"/>
    </xf>
    <xf numFmtId="0" fontId="448" fillId="3" borderId="12" xfId="0" applyNumberFormat="1" applyFont="1" applyFill="1" applyBorder="1" applyAlignment="1" applyProtection="1">
      <alignment horizontal="center" vertical="center"/>
    </xf>
    <xf numFmtId="0" fontId="449" fillId="2" borderId="13" xfId="0" applyNumberFormat="1" applyFont="1" applyFill="1" applyBorder="1" applyAlignment="1" applyProtection="1">
      <alignment horizontal="center" vertical="center"/>
    </xf>
    <xf numFmtId="0" fontId="450" fillId="2" borderId="14" xfId="0" applyNumberFormat="1" applyFont="1" applyFill="1" applyBorder="1" applyAlignment="1" applyProtection="1">
      <alignment horizontal="center" vertical="center"/>
    </xf>
    <xf numFmtId="0" fontId="451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opLeftCell="A39" workbookViewId="0">
      <selection activeCell="C46" sqref="C46"/>
    </sheetView>
  </sheetViews>
  <sheetFormatPr baseColWidth="10" defaultColWidth="9.140625" defaultRowHeight="15" x14ac:dyDescent="0.25"/>
  <cols>
    <col min="3" max="3" width="21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18</v>
      </c>
      <c r="B4" t="s">
        <v>7</v>
      </c>
      <c r="C4" t="s">
        <v>8</v>
      </c>
      <c r="D4">
        <v>22</v>
      </c>
      <c r="E4">
        <v>500</v>
      </c>
    </row>
    <row r="5" spans="1:5" x14ac:dyDescent="0.25">
      <c r="A5">
        <v>273</v>
      </c>
      <c r="B5" t="s">
        <v>9</v>
      </c>
      <c r="C5" t="s">
        <v>10</v>
      </c>
      <c r="D5">
        <v>116</v>
      </c>
      <c r="E5">
        <v>500</v>
      </c>
    </row>
    <row r="6" spans="1:5" x14ac:dyDescent="0.25">
      <c r="A6">
        <v>1279</v>
      </c>
      <c r="B6" t="s">
        <v>11</v>
      </c>
      <c r="C6" t="s">
        <v>8</v>
      </c>
      <c r="D6">
        <v>2</v>
      </c>
      <c r="E6">
        <v>500</v>
      </c>
    </row>
    <row r="7" spans="1:5" x14ac:dyDescent="0.25">
      <c r="A7">
        <v>1343</v>
      </c>
      <c r="B7" t="s">
        <v>12</v>
      </c>
      <c r="C7" t="s">
        <v>13</v>
      </c>
      <c r="D7">
        <v>13</v>
      </c>
      <c r="E7">
        <v>500</v>
      </c>
    </row>
    <row r="8" spans="1:5" x14ac:dyDescent="0.25">
      <c r="A8">
        <v>1415</v>
      </c>
      <c r="B8" t="s">
        <v>14</v>
      </c>
      <c r="C8" t="s">
        <v>15</v>
      </c>
      <c r="D8">
        <v>54</v>
      </c>
      <c r="E8">
        <v>500</v>
      </c>
    </row>
    <row r="9" spans="1:5" x14ac:dyDescent="0.25">
      <c r="A9">
        <v>1448</v>
      </c>
      <c r="B9" t="s">
        <v>16</v>
      </c>
      <c r="C9" t="s">
        <v>13</v>
      </c>
      <c r="D9">
        <v>7</v>
      </c>
      <c r="E9">
        <v>500</v>
      </c>
    </row>
    <row r="10" spans="1:5" x14ac:dyDescent="0.25">
      <c r="A10">
        <v>1449</v>
      </c>
      <c r="B10" t="s">
        <v>17</v>
      </c>
      <c r="C10" t="s">
        <v>18</v>
      </c>
      <c r="D10">
        <v>5</v>
      </c>
      <c r="E10">
        <v>500</v>
      </c>
    </row>
    <row r="11" spans="1:5" x14ac:dyDescent="0.25">
      <c r="A11">
        <v>1456</v>
      </c>
      <c r="B11" t="s">
        <v>19</v>
      </c>
      <c r="C11" t="s">
        <v>15</v>
      </c>
      <c r="D11">
        <v>9</v>
      </c>
      <c r="E11">
        <v>500</v>
      </c>
    </row>
    <row r="12" spans="1:5" x14ac:dyDescent="0.25">
      <c r="A12">
        <v>1553</v>
      </c>
      <c r="B12" t="s">
        <v>20</v>
      </c>
      <c r="C12" t="s">
        <v>8</v>
      </c>
      <c r="D12">
        <v>14</v>
      </c>
      <c r="E12">
        <v>500</v>
      </c>
    </row>
    <row r="13" spans="1:5" x14ac:dyDescent="0.25">
      <c r="A13">
        <v>1673</v>
      </c>
      <c r="B13" t="s">
        <v>21</v>
      </c>
      <c r="C13" t="s">
        <v>8</v>
      </c>
      <c r="D13">
        <v>8</v>
      </c>
      <c r="E13">
        <v>500</v>
      </c>
    </row>
    <row r="14" spans="1:5" x14ac:dyDescent="0.25">
      <c r="A14">
        <v>1779</v>
      </c>
      <c r="B14" t="s">
        <v>22</v>
      </c>
      <c r="C14" t="s">
        <v>23</v>
      </c>
      <c r="D14">
        <v>78</v>
      </c>
      <c r="E14">
        <v>500</v>
      </c>
    </row>
    <row r="15" spans="1:5" x14ac:dyDescent="0.25">
      <c r="A15">
        <v>1885</v>
      </c>
      <c r="B15" t="s">
        <v>24</v>
      </c>
      <c r="C15" t="s">
        <v>15</v>
      </c>
      <c r="D15">
        <v>18</v>
      </c>
      <c r="E15">
        <v>500</v>
      </c>
    </row>
    <row r="16" spans="1:5" x14ac:dyDescent="0.25">
      <c r="A16">
        <v>2091</v>
      </c>
      <c r="B16" t="s">
        <v>25</v>
      </c>
      <c r="C16" t="s">
        <v>8</v>
      </c>
      <c r="D16">
        <v>17</v>
      </c>
      <c r="E16">
        <v>500</v>
      </c>
    </row>
    <row r="17" spans="1:5" x14ac:dyDescent="0.25">
      <c r="A17">
        <v>2098</v>
      </c>
      <c r="B17" t="s">
        <v>26</v>
      </c>
      <c r="C17" t="s">
        <v>13</v>
      </c>
      <c r="D17">
        <v>16</v>
      </c>
      <c r="E17">
        <v>500</v>
      </c>
    </row>
    <row r="18" spans="1:5" x14ac:dyDescent="0.25">
      <c r="A18">
        <v>2164</v>
      </c>
      <c r="B18" t="s">
        <v>27</v>
      </c>
      <c r="C18" t="s">
        <v>28</v>
      </c>
      <c r="D18">
        <v>406</v>
      </c>
      <c r="E18">
        <v>500</v>
      </c>
    </row>
    <row r="19" spans="1:5" x14ac:dyDescent="0.25">
      <c r="A19">
        <v>2209</v>
      </c>
      <c r="B19" t="s">
        <v>29</v>
      </c>
      <c r="C19" t="s">
        <v>30</v>
      </c>
      <c r="D19">
        <v>3</v>
      </c>
      <c r="E19">
        <v>500</v>
      </c>
    </row>
    <row r="20" spans="1:5" x14ac:dyDescent="0.25">
      <c r="A20">
        <v>2378</v>
      </c>
      <c r="B20" t="s">
        <v>31</v>
      </c>
      <c r="C20" t="s">
        <v>32</v>
      </c>
      <c r="D20">
        <v>455</v>
      </c>
      <c r="E20">
        <v>500</v>
      </c>
    </row>
    <row r="21" spans="1:5" x14ac:dyDescent="0.25">
      <c r="A21">
        <v>2415</v>
      </c>
      <c r="B21" t="s">
        <v>33</v>
      </c>
      <c r="C21" t="s">
        <v>23</v>
      </c>
      <c r="D21">
        <v>4</v>
      </c>
      <c r="E21">
        <v>500</v>
      </c>
    </row>
    <row r="22" spans="1:5" x14ac:dyDescent="0.25">
      <c r="A22">
        <v>2518</v>
      </c>
      <c r="B22" t="s">
        <v>34</v>
      </c>
      <c r="C22" t="s">
        <v>32</v>
      </c>
      <c r="D22">
        <v>490</v>
      </c>
      <c r="E22">
        <v>500</v>
      </c>
    </row>
    <row r="23" spans="1:5" x14ac:dyDescent="0.25">
      <c r="A23">
        <v>2581</v>
      </c>
      <c r="B23" t="s">
        <v>35</v>
      </c>
      <c r="C23" t="s">
        <v>23</v>
      </c>
      <c r="D23">
        <v>20</v>
      </c>
      <c r="E23">
        <v>500</v>
      </c>
    </row>
    <row r="24" spans="1:5" x14ac:dyDescent="0.25">
      <c r="A24">
        <v>2596</v>
      </c>
      <c r="B24" t="s">
        <v>36</v>
      </c>
      <c r="C24" t="s">
        <v>15</v>
      </c>
      <c r="D24">
        <v>68</v>
      </c>
      <c r="E24">
        <v>500</v>
      </c>
    </row>
    <row r="25" spans="1:5" x14ac:dyDescent="0.25">
      <c r="A25">
        <v>2626</v>
      </c>
      <c r="B25" t="s">
        <v>37</v>
      </c>
      <c r="C25" t="s">
        <v>23</v>
      </c>
      <c r="D25">
        <v>6</v>
      </c>
      <c r="E25">
        <v>500</v>
      </c>
    </row>
    <row r="26" spans="1:5" x14ac:dyDescent="0.25">
      <c r="A26">
        <v>2630</v>
      </c>
      <c r="B26" t="s">
        <v>38</v>
      </c>
      <c r="C26" t="s">
        <v>28</v>
      </c>
      <c r="D26">
        <v>505</v>
      </c>
      <c r="E26">
        <v>500</v>
      </c>
    </row>
    <row r="27" spans="1:5" x14ac:dyDescent="0.25">
      <c r="A27">
        <v>2660</v>
      </c>
      <c r="B27" t="s">
        <v>39</v>
      </c>
      <c r="C27" t="s">
        <v>15</v>
      </c>
      <c r="D27">
        <v>80</v>
      </c>
      <c r="E27">
        <v>500</v>
      </c>
    </row>
    <row r="28" spans="1:5" x14ac:dyDescent="0.25">
      <c r="A28">
        <v>2671</v>
      </c>
      <c r="B28" t="s">
        <v>40</v>
      </c>
      <c r="C28" t="s">
        <v>30</v>
      </c>
      <c r="D28">
        <v>11</v>
      </c>
      <c r="E28">
        <v>500</v>
      </c>
    </row>
    <row r="29" spans="1:5" x14ac:dyDescent="0.25">
      <c r="A29">
        <v>2672</v>
      </c>
      <c r="B29" t="s">
        <v>41</v>
      </c>
      <c r="C29" t="s">
        <v>23</v>
      </c>
      <c r="D29">
        <v>1</v>
      </c>
      <c r="E29">
        <v>500</v>
      </c>
    </row>
    <row r="30" spans="1:5" x14ac:dyDescent="0.25">
      <c r="A30">
        <v>2748</v>
      </c>
      <c r="B30" t="s">
        <v>42</v>
      </c>
      <c r="C30" t="s">
        <v>8</v>
      </c>
      <c r="D30">
        <v>62</v>
      </c>
      <c r="E30">
        <v>500</v>
      </c>
    </row>
    <row r="31" spans="1:5" x14ac:dyDescent="0.25">
      <c r="A31">
        <v>2751</v>
      </c>
      <c r="B31" t="s">
        <v>43</v>
      </c>
      <c r="C31" t="s">
        <v>32</v>
      </c>
      <c r="D31">
        <v>528</v>
      </c>
      <c r="E31">
        <v>500</v>
      </c>
    </row>
    <row r="32" spans="1:5" x14ac:dyDescent="0.25">
      <c r="A32">
        <v>2753</v>
      </c>
      <c r="B32" t="s">
        <v>44</v>
      </c>
      <c r="C32" t="s">
        <v>45</v>
      </c>
      <c r="D32">
        <v>10</v>
      </c>
      <c r="E32">
        <v>500</v>
      </c>
    </row>
    <row r="33" spans="1:5" x14ac:dyDescent="0.25">
      <c r="A33">
        <v>2776</v>
      </c>
      <c r="B33" t="s">
        <v>46</v>
      </c>
      <c r="C33" t="s">
        <v>45</v>
      </c>
      <c r="D33">
        <v>58</v>
      </c>
      <c r="E33">
        <v>500</v>
      </c>
    </row>
    <row r="34" spans="1:5" x14ac:dyDescent="0.25">
      <c r="A34">
        <v>2777</v>
      </c>
      <c r="B34" t="s">
        <v>47</v>
      </c>
      <c r="C34" t="s">
        <v>45</v>
      </c>
      <c r="D34">
        <v>12</v>
      </c>
      <c r="E34">
        <v>500</v>
      </c>
    </row>
    <row r="35" spans="1:5" x14ac:dyDescent="0.25">
      <c r="A35">
        <v>2815</v>
      </c>
      <c r="B35" t="s">
        <v>48</v>
      </c>
      <c r="C35" t="s">
        <v>23</v>
      </c>
      <c r="D35">
        <v>19</v>
      </c>
      <c r="E35">
        <v>500</v>
      </c>
    </row>
    <row r="36" spans="1:5" x14ac:dyDescent="0.25">
      <c r="A36">
        <v>2817</v>
      </c>
      <c r="B36" t="s">
        <v>49</v>
      </c>
      <c r="C36" t="s">
        <v>32</v>
      </c>
      <c r="D36">
        <v>539</v>
      </c>
      <c r="E36">
        <v>500</v>
      </c>
    </row>
    <row r="37" spans="1:5" x14ac:dyDescent="0.25">
      <c r="A37">
        <v>2850</v>
      </c>
      <c r="B37" t="s">
        <v>50</v>
      </c>
      <c r="C37" t="s">
        <v>15</v>
      </c>
      <c r="D37">
        <v>15</v>
      </c>
      <c r="E37">
        <v>500</v>
      </c>
    </row>
    <row r="38" spans="1:5" x14ac:dyDescent="0.25">
      <c r="A38">
        <v>2882</v>
      </c>
      <c r="B38" t="s">
        <v>51</v>
      </c>
      <c r="C38" t="s">
        <v>15</v>
      </c>
      <c r="D38">
        <v>548</v>
      </c>
      <c r="E38">
        <v>500</v>
      </c>
    </row>
    <row r="39" spans="1:5" x14ac:dyDescent="0.25">
      <c r="A39">
        <v>3056</v>
      </c>
      <c r="B39" t="s">
        <v>52</v>
      </c>
      <c r="C39" t="s">
        <v>45</v>
      </c>
      <c r="D39">
        <v>21</v>
      </c>
      <c r="E39">
        <v>500</v>
      </c>
    </row>
    <row r="40" spans="1:5" x14ac:dyDescent="0.25">
      <c r="A40">
        <v>3115</v>
      </c>
      <c r="B40" t="s">
        <v>53</v>
      </c>
      <c r="C40" t="s">
        <v>8</v>
      </c>
      <c r="D40">
        <v>23</v>
      </c>
      <c r="E40">
        <v>500</v>
      </c>
    </row>
    <row r="41" spans="1:5" x14ac:dyDescent="0.25">
      <c r="A41">
        <v>3238</v>
      </c>
      <c r="B41" t="s">
        <v>54</v>
      </c>
      <c r="C41" t="s">
        <v>55</v>
      </c>
      <c r="D41">
        <v>60</v>
      </c>
      <c r="E41">
        <v>500</v>
      </c>
    </row>
    <row r="42" spans="1:5" x14ac:dyDescent="0.25">
      <c r="A42">
        <v>3240</v>
      </c>
      <c r="B42" t="s">
        <v>56</v>
      </c>
      <c r="C42" t="s">
        <v>32</v>
      </c>
      <c r="D42">
        <v>625</v>
      </c>
      <c r="E42">
        <v>500</v>
      </c>
    </row>
    <row r="43" spans="1:5" x14ac:dyDescent="0.25">
      <c r="A43">
        <v>3302</v>
      </c>
      <c r="B43" t="s">
        <v>57</v>
      </c>
      <c r="C43" t="s">
        <v>18</v>
      </c>
      <c r="D43">
        <v>52</v>
      </c>
      <c r="E43">
        <v>500</v>
      </c>
    </row>
    <row r="44" spans="1:5" x14ac:dyDescent="0.25">
      <c r="A44">
        <v>3324</v>
      </c>
      <c r="B44" t="s">
        <v>58</v>
      </c>
      <c r="C44" t="s">
        <v>55</v>
      </c>
      <c r="D44">
        <v>65</v>
      </c>
      <c r="E44">
        <v>500</v>
      </c>
    </row>
    <row r="45" spans="1:5" x14ac:dyDescent="0.25">
      <c r="A45">
        <v>3375</v>
      </c>
      <c r="B45" t="s">
        <v>59</v>
      </c>
      <c r="C45" t="s">
        <v>197</v>
      </c>
      <c r="D45">
        <v>81</v>
      </c>
      <c r="E45">
        <v>500</v>
      </c>
    </row>
    <row r="46" spans="1:5" x14ac:dyDescent="0.25">
      <c r="A46">
        <v>3426</v>
      </c>
      <c r="B46" t="s">
        <v>60</v>
      </c>
      <c r="C46" t="s">
        <v>61</v>
      </c>
      <c r="D46">
        <v>73</v>
      </c>
      <c r="E46">
        <v>500</v>
      </c>
    </row>
    <row r="47" spans="1:5" x14ac:dyDescent="0.25">
      <c r="A47">
        <v>3434</v>
      </c>
      <c r="B47" t="s">
        <v>62</v>
      </c>
      <c r="C47" t="s">
        <v>8</v>
      </c>
      <c r="D47">
        <v>89</v>
      </c>
      <c r="E47">
        <v>500</v>
      </c>
    </row>
    <row r="48" spans="1:5" x14ac:dyDescent="0.25">
      <c r="A48">
        <v>3495</v>
      </c>
      <c r="B48" t="s">
        <v>63</v>
      </c>
      <c r="C48" t="s">
        <v>64</v>
      </c>
      <c r="D48">
        <v>82</v>
      </c>
      <c r="E48">
        <v>500</v>
      </c>
    </row>
    <row r="49" spans="1:5" x14ac:dyDescent="0.25">
      <c r="A49">
        <v>3498</v>
      </c>
      <c r="B49" t="s">
        <v>65</v>
      </c>
      <c r="C49" t="s">
        <v>61</v>
      </c>
      <c r="D49">
        <v>684</v>
      </c>
      <c r="E49">
        <v>500</v>
      </c>
    </row>
    <row r="50" spans="1:5" x14ac:dyDescent="0.25">
      <c r="A50">
        <v>3533</v>
      </c>
      <c r="B50" t="s">
        <v>66</v>
      </c>
      <c r="C50" t="s">
        <v>67</v>
      </c>
      <c r="D50">
        <v>0</v>
      </c>
      <c r="E50">
        <v>500</v>
      </c>
    </row>
    <row r="51" spans="1:5" x14ac:dyDescent="0.25">
      <c r="A51">
        <v>3534</v>
      </c>
      <c r="B51" t="s">
        <v>68</v>
      </c>
      <c r="C51" t="s">
        <v>67</v>
      </c>
      <c r="D51">
        <v>689</v>
      </c>
      <c r="E51">
        <v>500</v>
      </c>
    </row>
    <row r="52" spans="1:5" x14ac:dyDescent="0.25">
      <c r="A52">
        <v>3717</v>
      </c>
      <c r="B52" t="s">
        <v>69</v>
      </c>
      <c r="C52" t="s">
        <v>70</v>
      </c>
      <c r="D52">
        <v>24</v>
      </c>
      <c r="E52">
        <v>500</v>
      </c>
    </row>
    <row r="53" spans="1:5" x14ac:dyDescent="0.25">
      <c r="A53">
        <v>3761</v>
      </c>
      <c r="B53" t="s">
        <v>71</v>
      </c>
      <c r="C53" t="s">
        <v>72</v>
      </c>
      <c r="D53">
        <v>728</v>
      </c>
      <c r="E53">
        <v>500</v>
      </c>
    </row>
    <row r="54" spans="1:5" x14ac:dyDescent="0.25">
      <c r="A54">
        <v>3817</v>
      </c>
      <c r="B54" t="s">
        <v>73</v>
      </c>
      <c r="C54" t="s">
        <v>8</v>
      </c>
      <c r="D54">
        <v>56</v>
      </c>
      <c r="E54">
        <v>500</v>
      </c>
    </row>
    <row r="55" spans="1:5" x14ac:dyDescent="0.25">
      <c r="A55">
        <v>3922</v>
      </c>
      <c r="B55" t="s">
        <v>74</v>
      </c>
      <c r="C55" t="s">
        <v>61</v>
      </c>
      <c r="D55">
        <v>42</v>
      </c>
      <c r="E55">
        <v>500</v>
      </c>
    </row>
    <row r="56" spans="1:5" x14ac:dyDescent="0.25">
      <c r="A56">
        <v>4015</v>
      </c>
      <c r="B56" t="s">
        <v>75</v>
      </c>
      <c r="C56" t="s">
        <v>67</v>
      </c>
      <c r="D56" t="s">
        <v>76</v>
      </c>
      <c r="E56">
        <v>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77</v>
      </c>
      <c r="H7" s="104">
        <v>44630.696077175926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78</v>
      </c>
      <c r="C9" s="82"/>
      <c r="D9" s="83" t="s">
        <v>97</v>
      </c>
      <c r="E9" s="81" t="s">
        <v>79</v>
      </c>
      <c r="F9" s="5" t="s">
        <v>190</v>
      </c>
      <c r="G9" s="81" t="s">
        <v>80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81</v>
      </c>
      <c r="C11" s="85" t="s">
        <v>82</v>
      </c>
      <c r="D11" s="85" t="s">
        <v>83</v>
      </c>
      <c r="E11" s="85" t="s">
        <v>84</v>
      </c>
      <c r="F11" s="85" t="s">
        <v>85</v>
      </c>
      <c r="G11" s="85" t="s">
        <v>86</v>
      </c>
    </row>
    <row r="12" spans="2:10" ht="21" customHeight="1" x14ac:dyDescent="0.35">
      <c r="B12" s="86">
        <v>1</v>
      </c>
      <c r="C12" s="87">
        <v>1343</v>
      </c>
      <c r="D12" s="88" t="str">
        <f>IF(ISBLANK(C12),"",VLOOKUP(C12,Inscripcion!$A$1:$E$200,2,FALSE))</f>
        <v>Maria del Sol Rojas Valverde</v>
      </c>
      <c r="E12" s="89" t="str">
        <f>IF(ISBLANK(C12),"",VLOOKUP(C12,Inscripcion!$A$1:$E$200,3,FALSE))</f>
        <v>Perez Zeledon</v>
      </c>
      <c r="F12" s="89">
        <f>IF(ISBLANK(C12),"",VLOOKUP(C12,Inscripcion!$A$1:$E$200,4,FALSE))</f>
        <v>13</v>
      </c>
      <c r="G12" s="89">
        <f>IF(ISBLANK(C12),"",VLOOKUP(C12,Inscripcion!$A$1:$E$200,5,FALSE))</f>
        <v>500</v>
      </c>
    </row>
    <row r="13" spans="2:10" ht="21" customHeight="1" x14ac:dyDescent="0.35">
      <c r="B13" s="86">
        <v>2</v>
      </c>
      <c r="C13" s="87">
        <v>2777</v>
      </c>
      <c r="D13" s="88" t="str">
        <f>IF(ISBLANK(C13),"",VLOOKUP(C13,Inscripcion!$A$1:$E$200,2,FALSE))</f>
        <v>Amanda Garro Valverde</v>
      </c>
      <c r="E13" s="89" t="str">
        <f>IF(ISBLANK(C13),"",VLOOKUP(C13,Inscripcion!$A$1:$E$200,3,FALSE))</f>
        <v>Santa Ana</v>
      </c>
      <c r="F13" s="89">
        <f>IF(ISBLANK(C13),"",VLOOKUP(C13,Inscripcion!$A$1:$E$200,4,FALSE))</f>
        <v>12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3115</v>
      </c>
      <c r="D14" s="88" t="str">
        <f>IF(ISBLANK(C14),"",VLOOKUP(C14,Inscripcion!$A$1:$E$200,2,FALSE))</f>
        <v>Ximena Miller Mora</v>
      </c>
      <c r="E14" s="89" t="str">
        <f>IF(ISBLANK(C14),"",VLOOKUP(C14,Inscripcion!$A$1:$E$200,3,FALSE))</f>
        <v>Escazu</v>
      </c>
      <c r="F14" s="89">
        <f>IF(ISBLANK(C14),"",VLOOKUP(C14,Inscripcion!$A$1:$E$200,4,FALSE))</f>
        <v>23</v>
      </c>
      <c r="G14" s="89">
        <f>IF(ISBLANK(C14),"",VLOOKUP(C14,Inscripcion!$A$1:$E$200,5,FALSE))</f>
        <v>500</v>
      </c>
    </row>
    <row r="15" spans="2:10" ht="21" customHeight="1" x14ac:dyDescent="0.25">
      <c r="F15" s="90" t="s">
        <v>87</v>
      </c>
      <c r="G15" s="90" t="s">
        <v>87</v>
      </c>
    </row>
    <row r="16" spans="2:10" ht="21" customHeight="1" x14ac:dyDescent="0.25"/>
    <row r="17" spans="2:10" ht="21" customHeight="1" x14ac:dyDescent="0.25">
      <c r="B17" s="91" t="s">
        <v>88</v>
      </c>
      <c r="C17" s="91"/>
      <c r="D17" s="91" t="s">
        <v>89</v>
      </c>
      <c r="E17" s="92" t="s">
        <v>90</v>
      </c>
      <c r="F17" s="91" t="s">
        <v>91</v>
      </c>
      <c r="G17" s="91" t="s">
        <v>92</v>
      </c>
      <c r="H17" s="93" t="s">
        <v>93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Maria del Sol Rojas Valverde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Ximena Miller Mora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Maria del Sol Rojas Valverde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Amanda Garro Valverde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Amanda Garro Valverde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Ximena Miller Mora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94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95</v>
      </c>
      <c r="E27" s="82"/>
      <c r="F27" s="82"/>
    </row>
    <row r="28" spans="2:10" ht="21" customHeight="1" x14ac:dyDescent="0.25">
      <c r="D28" s="103" t="s">
        <v>96</v>
      </c>
      <c r="E28" s="82"/>
      <c r="F28" s="8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>
      <selection activeCell="I14" sqref="I14:I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77</v>
      </c>
      <c r="H7" s="26">
        <v>44630.69606905093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78</v>
      </c>
      <c r="C9" s="4"/>
      <c r="D9" s="5" t="s">
        <v>97</v>
      </c>
      <c r="E9" s="3" t="s">
        <v>79</v>
      </c>
      <c r="F9" s="5" t="s">
        <v>191</v>
      </c>
      <c r="G9" s="3" t="s">
        <v>80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81</v>
      </c>
      <c r="C11" s="7" t="s">
        <v>82</v>
      </c>
      <c r="D11" s="7" t="s">
        <v>83</v>
      </c>
      <c r="E11" s="7" t="s">
        <v>84</v>
      </c>
      <c r="F11" s="7" t="s">
        <v>85</v>
      </c>
      <c r="G11" s="7" t="s">
        <v>86</v>
      </c>
    </row>
    <row r="12" spans="2:10" ht="21" customHeight="1" x14ac:dyDescent="0.35">
      <c r="B12" s="8">
        <v>1</v>
      </c>
      <c r="C12" s="9">
        <v>18</v>
      </c>
      <c r="D12" s="10" t="str">
        <f>IF(ISBLANK(C12),"",VLOOKUP(C12,Inscripcion!$A$1:$E$200,2,FALSE))</f>
        <v>Angie Araya Lescouflair</v>
      </c>
      <c r="E12" s="11" t="str">
        <f>IF(ISBLANK(C12),"",VLOOKUP(C12,Inscripcion!$A$1:$E$200,3,FALSE))</f>
        <v>Escazu</v>
      </c>
      <c r="F12" s="11">
        <f>IF(ISBLANK(C12),"",VLOOKUP(C12,Inscripcion!$A$1:$E$200,4,FALSE))</f>
        <v>22</v>
      </c>
      <c r="G12" s="11">
        <f>IF(ISBLANK(C12),"",VLOOKUP(C12,Inscripcion!$A$1:$E$200,5,FALSE))</f>
        <v>500</v>
      </c>
    </row>
    <row r="13" spans="2:10" ht="21" customHeight="1" x14ac:dyDescent="0.35">
      <c r="B13" s="8">
        <v>2</v>
      </c>
      <c r="C13" s="9">
        <v>2850</v>
      </c>
      <c r="D13" s="10" t="str">
        <f>IF(ISBLANK(C13),"",VLOOKUP(C13,Inscripcion!$A$1:$E$200,2,FALSE))</f>
        <v>Victoria Sofia Castro Salas</v>
      </c>
      <c r="E13" s="11" t="str">
        <f>IF(ISBLANK(C13),"",VLOOKUP(C13,Inscripcion!$A$1:$E$200,3,FALSE))</f>
        <v>Alajuela</v>
      </c>
      <c r="F13" s="11">
        <f>IF(ISBLANK(C13),"",VLOOKUP(C13,Inscripcion!$A$1:$E$200,4,FALSE))</f>
        <v>15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3056</v>
      </c>
      <c r="D14" s="10" t="str">
        <f>IF(ISBLANK(C14),"",VLOOKUP(C14,Inscripcion!$A$1:$E$200,2,FALSE))</f>
        <v>Valentina Garro Valverde</v>
      </c>
      <c r="E14" s="11" t="str">
        <f>IF(ISBLANK(C14),"",VLOOKUP(C14,Inscripcion!$A$1:$E$200,3,FALSE))</f>
        <v>Santa Ana</v>
      </c>
      <c r="F14" s="11">
        <f>IF(ISBLANK(C14),"",VLOOKUP(C14,Inscripcion!$A$1:$E$200,4,FALSE))</f>
        <v>21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87</v>
      </c>
      <c r="G15" s="12" t="s">
        <v>87</v>
      </c>
    </row>
    <row r="16" spans="2:10" ht="21" customHeight="1" x14ac:dyDescent="0.25"/>
    <row r="17" spans="2:10" ht="21" customHeight="1" x14ac:dyDescent="0.25">
      <c r="B17" s="13" t="s">
        <v>88</v>
      </c>
      <c r="C17" s="13"/>
      <c r="D17" s="13" t="s">
        <v>89</v>
      </c>
      <c r="E17" s="14" t="s">
        <v>90</v>
      </c>
      <c r="F17" s="13" t="s">
        <v>91</v>
      </c>
      <c r="G17" s="13" t="s">
        <v>92</v>
      </c>
      <c r="H17" s="15" t="s">
        <v>93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Angie Araya Lescouflair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Valentina Garro Valverde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Angie Araya Lescouflair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Victoria Sofia Castro Salas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Victoria Sofia Castro Salas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Valentina Garro Valverde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94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95</v>
      </c>
      <c r="E27" s="4"/>
      <c r="F27" s="4"/>
    </row>
    <row r="28" spans="2:10" ht="21" customHeight="1" x14ac:dyDescent="0.25">
      <c r="D28" s="25" t="s">
        <v>96</v>
      </c>
      <c r="E28" s="4"/>
      <c r="F28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77</v>
      </c>
      <c r="H7" s="130">
        <v>44630.696078981484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78</v>
      </c>
      <c r="C9" s="108"/>
      <c r="D9" s="109" t="s">
        <v>97</v>
      </c>
      <c r="E9" s="107" t="s">
        <v>79</v>
      </c>
      <c r="F9" s="5" t="s">
        <v>192</v>
      </c>
      <c r="G9" s="107" t="s">
        <v>80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81</v>
      </c>
      <c r="C11" s="111" t="s">
        <v>82</v>
      </c>
      <c r="D11" s="111" t="s">
        <v>83</v>
      </c>
      <c r="E11" s="111" t="s">
        <v>84</v>
      </c>
      <c r="F11" s="111" t="s">
        <v>85</v>
      </c>
      <c r="G11" s="111" t="s">
        <v>86</v>
      </c>
    </row>
    <row r="12" spans="2:10" ht="21" customHeight="1" x14ac:dyDescent="0.35">
      <c r="B12" s="112">
        <v>1</v>
      </c>
      <c r="C12" s="113">
        <v>1415</v>
      </c>
      <c r="D12" s="114" t="str">
        <f>IF(ISBLANK(C12),"",VLOOKUP(C12,Inscripcion!$A$1:$E$200,2,FALSE))</f>
        <v>Stacy Vega Torres</v>
      </c>
      <c r="E12" s="115" t="str">
        <f>IF(ISBLANK(C12),"",VLOOKUP(C12,Inscripcion!$A$1:$E$200,3,FALSE))</f>
        <v>Alajuela</v>
      </c>
      <c r="F12" s="115">
        <f>IF(ISBLANK(C12),"",VLOOKUP(C12,Inscripcion!$A$1:$E$200,4,FALSE))</f>
        <v>54</v>
      </c>
      <c r="G12" s="115">
        <f>IF(ISBLANK(C12),"",VLOOKUP(C12,Inscripcion!$A$1:$E$200,5,FALSE))</f>
        <v>500</v>
      </c>
    </row>
    <row r="13" spans="2:10" ht="21" customHeight="1" x14ac:dyDescent="0.35">
      <c r="B13" s="112">
        <v>2</v>
      </c>
      <c r="C13" s="113">
        <v>2776</v>
      </c>
      <c r="D13" s="114" t="str">
        <f>IF(ISBLANK(C13),"",VLOOKUP(C13,Inscripcion!$A$1:$E$200,2,FALSE))</f>
        <v>Mariangel Garro Valverde</v>
      </c>
      <c r="E13" s="115" t="str">
        <f>IF(ISBLANK(C13),"",VLOOKUP(C13,Inscripcion!$A$1:$E$200,3,FALSE))</f>
        <v>Santa Ana</v>
      </c>
      <c r="F13" s="115">
        <f>IF(ISBLANK(C13),"",VLOOKUP(C13,Inscripcion!$A$1:$E$200,4,FALSE))</f>
        <v>58</v>
      </c>
      <c r="G13" s="115">
        <f>IF(ISBLANK(C13),"",VLOOKUP(C13,Inscripcion!$A$1:$E$200,5,FALSE))</f>
        <v>500</v>
      </c>
    </row>
    <row r="14" spans="2:10" ht="21" customHeight="1" x14ac:dyDescent="0.35">
      <c r="B14" s="112">
        <v>3</v>
      </c>
      <c r="C14" s="113">
        <v>3240</v>
      </c>
      <c r="D14" s="114" t="str">
        <f>IF(ISBLANK(C14),"",VLOOKUP(C14,Inscripcion!$A$1:$E$200,2,FALSE))</f>
        <v>Valeria Monestel Baltodano</v>
      </c>
      <c r="E14" s="115" t="str">
        <f>IF(ISBLANK(C14),"",VLOOKUP(C14,Inscripcion!$A$1:$E$200,3,FALSE))</f>
        <v>CCDR Desamparados</v>
      </c>
      <c r="F14" s="115">
        <f>IF(ISBLANK(C14),"",VLOOKUP(C14,Inscripcion!$A$1:$E$200,4,FALSE))</f>
        <v>625</v>
      </c>
      <c r="G14" s="115">
        <f>IF(ISBLANK(C14),"",VLOOKUP(C14,Inscripcion!$A$1:$E$200,5,FALSE))</f>
        <v>500</v>
      </c>
    </row>
    <row r="15" spans="2:10" ht="21" customHeight="1" x14ac:dyDescent="0.25">
      <c r="F15" s="116" t="s">
        <v>87</v>
      </c>
      <c r="G15" s="116" t="s">
        <v>87</v>
      </c>
    </row>
    <row r="16" spans="2:10" ht="21" customHeight="1" x14ac:dyDescent="0.25"/>
    <row r="17" spans="2:10" ht="21" customHeight="1" x14ac:dyDescent="0.25">
      <c r="B17" s="117" t="s">
        <v>88</v>
      </c>
      <c r="C17" s="117"/>
      <c r="D17" s="117" t="s">
        <v>89</v>
      </c>
      <c r="E17" s="118" t="s">
        <v>90</v>
      </c>
      <c r="F17" s="117" t="s">
        <v>91</v>
      </c>
      <c r="G17" s="117" t="s">
        <v>92</v>
      </c>
      <c r="H17" s="119" t="s">
        <v>93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Stacy Vega Torres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Valeria Monestel Baltodano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Stacy Vega Torres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Mariangel Garro Valverde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Mariangel Garro Valverde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Valeria Monestel Baltodano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94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95</v>
      </c>
      <c r="E27" s="108"/>
      <c r="F27" s="108"/>
    </row>
    <row r="28" spans="2:10" ht="21" customHeight="1" x14ac:dyDescent="0.25">
      <c r="D28" s="129" t="s">
        <v>96</v>
      </c>
      <c r="E28" s="108"/>
      <c r="F28" s="10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77</v>
      </c>
      <c r="H7" s="208">
        <v>44630.696083495372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78</v>
      </c>
      <c r="C9" s="186"/>
      <c r="D9" s="187" t="s">
        <v>97</v>
      </c>
      <c r="E9" s="185" t="s">
        <v>79</v>
      </c>
      <c r="F9" s="5" t="s">
        <v>193</v>
      </c>
      <c r="G9" s="185" t="s">
        <v>80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81</v>
      </c>
      <c r="C11" s="189" t="s">
        <v>82</v>
      </c>
      <c r="D11" s="189" t="s">
        <v>83</v>
      </c>
      <c r="E11" s="189" t="s">
        <v>84</v>
      </c>
      <c r="F11" s="189" t="s">
        <v>85</v>
      </c>
      <c r="G11" s="189" t="s">
        <v>86</v>
      </c>
    </row>
    <row r="12" spans="2:10" ht="21" customHeight="1" x14ac:dyDescent="0.35">
      <c r="B12" s="190">
        <v>1</v>
      </c>
      <c r="C12" s="191">
        <v>1456</v>
      </c>
      <c r="D12" s="192" t="str">
        <f>IF(ISBLANK(C12),"",VLOOKUP(C12,Inscripcion!$A$1:$E$200,2,FALSE))</f>
        <v>Brenda Vasquez</v>
      </c>
      <c r="E12" s="193" t="str">
        <f>IF(ISBLANK(C12),"",VLOOKUP(C12,Inscripcion!$A$1:$E$200,3,FALSE))</f>
        <v>Alajuela</v>
      </c>
      <c r="F12" s="193">
        <f>IF(ISBLANK(C12),"",VLOOKUP(C12,Inscripcion!$A$1:$E$200,4,FALSE))</f>
        <v>9</v>
      </c>
      <c r="G12" s="193">
        <f>IF(ISBLANK(C12),"",VLOOKUP(C12,Inscripcion!$A$1:$E$200,5,FALSE))</f>
        <v>500</v>
      </c>
    </row>
    <row r="13" spans="2:10" ht="21" customHeight="1" x14ac:dyDescent="0.35">
      <c r="B13" s="190">
        <v>2</v>
      </c>
      <c r="C13" s="191">
        <v>2748</v>
      </c>
      <c r="D13" s="192" t="str">
        <f>IF(ISBLANK(C13),"",VLOOKUP(C13,Inscripcion!$A$1:$E$200,2,FALSE))</f>
        <v>Kimberly Lopez Corrales</v>
      </c>
      <c r="E13" s="193" t="str">
        <f>IF(ISBLANK(C13),"",VLOOKUP(C13,Inscripcion!$A$1:$E$200,3,FALSE))</f>
        <v>Escazu</v>
      </c>
      <c r="F13" s="193">
        <f>IF(ISBLANK(C13),"",VLOOKUP(C13,Inscripcion!$A$1:$E$200,4,FALSE))</f>
        <v>62</v>
      </c>
      <c r="G13" s="193">
        <f>IF(ISBLANK(C13),"",VLOOKUP(C13,Inscripcion!$A$1:$E$200,5,FALSE))</f>
        <v>500</v>
      </c>
    </row>
    <row r="14" spans="2:10" ht="21" customHeight="1" x14ac:dyDescent="0.35">
      <c r="B14" s="190">
        <v>3</v>
      </c>
      <c r="C14" s="191">
        <v>3375</v>
      </c>
      <c r="D14" s="192" t="str">
        <f>IF(ISBLANK(C14),"",VLOOKUP(C14,Inscripcion!$A$1:$E$200,2,FALSE))</f>
        <v>Emily Maryan Flores Rojas</v>
      </c>
      <c r="E14" s="193" t="str">
        <f>IF(ISBLANK(C14),"",VLOOKUP(C14,Inscripcion!$A$1:$E$200,3,FALSE))</f>
        <v>TEC</v>
      </c>
      <c r="F14" s="193">
        <f>IF(ISBLANK(C14),"",VLOOKUP(C14,Inscripcion!$A$1:$E$200,4,FALSE))</f>
        <v>81</v>
      </c>
      <c r="G14" s="193">
        <f>IF(ISBLANK(C14),"",VLOOKUP(C14,Inscripcion!$A$1:$E$200,5,FALSE))</f>
        <v>500</v>
      </c>
    </row>
    <row r="15" spans="2:10" ht="21" customHeight="1" x14ac:dyDescent="0.25">
      <c r="F15" s="194" t="s">
        <v>87</v>
      </c>
      <c r="G15" s="194" t="s">
        <v>87</v>
      </c>
    </row>
    <row r="16" spans="2:10" ht="21" customHeight="1" x14ac:dyDescent="0.25"/>
    <row r="17" spans="2:10" ht="21" customHeight="1" x14ac:dyDescent="0.25">
      <c r="B17" s="195" t="s">
        <v>88</v>
      </c>
      <c r="C17" s="195"/>
      <c r="D17" s="195" t="s">
        <v>89</v>
      </c>
      <c r="E17" s="196" t="s">
        <v>90</v>
      </c>
      <c r="F17" s="195" t="s">
        <v>91</v>
      </c>
      <c r="G17" s="195" t="s">
        <v>92</v>
      </c>
      <c r="H17" s="197" t="s">
        <v>93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Brenda Vasquez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Emily Maryan Flores Rojas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Brenda Vasquez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Kimberly Lopez Corrales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Kimberly Lopez Corrales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Emily Maryan Flores Rojas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94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95</v>
      </c>
      <c r="E27" s="186"/>
      <c r="F27" s="186"/>
    </row>
    <row r="28" spans="2:10" ht="21" customHeight="1" x14ac:dyDescent="0.25">
      <c r="D28" s="207" t="s">
        <v>96</v>
      </c>
      <c r="E28" s="186"/>
      <c r="F28" s="18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77</v>
      </c>
      <c r="H7" s="286">
        <v>44630.6960869213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78</v>
      </c>
      <c r="C9" s="264"/>
      <c r="D9" s="265" t="s">
        <v>97</v>
      </c>
      <c r="E9" s="263" t="s">
        <v>79</v>
      </c>
      <c r="F9" s="5" t="s">
        <v>194</v>
      </c>
      <c r="G9" s="263" t="s">
        <v>80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81</v>
      </c>
      <c r="C11" s="267" t="s">
        <v>82</v>
      </c>
      <c r="D11" s="267" t="s">
        <v>83</v>
      </c>
      <c r="E11" s="267" t="s">
        <v>84</v>
      </c>
      <c r="F11" s="267" t="s">
        <v>85</v>
      </c>
      <c r="G11" s="267" t="s">
        <v>86</v>
      </c>
    </row>
    <row r="12" spans="2:10" ht="21" customHeight="1" x14ac:dyDescent="0.35">
      <c r="B12" s="268">
        <v>1</v>
      </c>
      <c r="C12" s="269">
        <v>1779</v>
      </c>
      <c r="D12" s="270" t="str">
        <f>IF(ISBLANK(C12),"",VLOOKUP(C12,Inscripcion!$A$1:$E$200,2,FALSE))</f>
        <v>Kiara Ma. Nuñez Berrocal</v>
      </c>
      <c r="E12" s="271" t="str">
        <f>IF(ISBLANK(C12),"",VLOOKUP(C12,Inscripcion!$A$1:$E$200,3,FALSE))</f>
        <v>Esparza</v>
      </c>
      <c r="F12" s="271">
        <f>IF(ISBLANK(C12),"",VLOOKUP(C12,Inscripcion!$A$1:$E$200,4,FALSE))</f>
        <v>78</v>
      </c>
      <c r="G12" s="271">
        <f>IF(ISBLANK(C12),"",VLOOKUP(C12,Inscripcion!$A$1:$E$200,5,FALSE))</f>
        <v>500</v>
      </c>
    </row>
    <row r="13" spans="2:10" ht="21" customHeight="1" x14ac:dyDescent="0.35">
      <c r="B13" s="268">
        <v>2</v>
      </c>
      <c r="C13" s="269">
        <v>2660</v>
      </c>
      <c r="D13" s="270" t="str">
        <f>IF(ISBLANK(C13),"",VLOOKUP(C13,Inscripcion!$A$1:$E$200,2,FALSE))</f>
        <v>Sharon Alexa Gonzalez Martinez</v>
      </c>
      <c r="E13" s="271" t="str">
        <f>IF(ISBLANK(C13),"",VLOOKUP(C13,Inscripcion!$A$1:$E$200,3,FALSE))</f>
        <v>Alajuela</v>
      </c>
      <c r="F13" s="271">
        <f>IF(ISBLANK(C13),"",VLOOKUP(C13,Inscripcion!$A$1:$E$200,4,FALSE))</f>
        <v>80</v>
      </c>
      <c r="G13" s="271">
        <f>IF(ISBLANK(C13),"",VLOOKUP(C13,Inscripcion!$A$1:$E$200,5,FALSE))</f>
        <v>500</v>
      </c>
    </row>
    <row r="14" spans="2:10" ht="21" customHeight="1" x14ac:dyDescent="0.35">
      <c r="B14" s="268">
        <v>3</v>
      </c>
      <c r="C14" s="269">
        <v>3498</v>
      </c>
      <c r="D14" s="270" t="str">
        <f>IF(ISBLANK(C14),"",VLOOKUP(C14,Inscripcion!$A$1:$E$200,2,FALSE))</f>
        <v>Jaydelinne Shanney Baker Crawford</v>
      </c>
      <c r="E14" s="271" t="str">
        <f>IF(ISBLANK(C14),"",VLOOKUP(C14,Inscripcion!$A$1:$E$200,3,FALSE))</f>
        <v>Desamparados</v>
      </c>
      <c r="F14" s="271">
        <f>IF(ISBLANK(C14),"",VLOOKUP(C14,Inscripcion!$A$1:$E$200,4,FALSE))</f>
        <v>684</v>
      </c>
      <c r="G14" s="271">
        <f>IF(ISBLANK(C14),"",VLOOKUP(C14,Inscripcion!$A$1:$E$200,5,FALSE))</f>
        <v>500</v>
      </c>
    </row>
    <row r="15" spans="2:10" ht="21" customHeight="1" x14ac:dyDescent="0.25">
      <c r="F15" s="272" t="s">
        <v>87</v>
      </c>
      <c r="G15" s="272" t="s">
        <v>87</v>
      </c>
    </row>
    <row r="16" spans="2:10" ht="21" customHeight="1" x14ac:dyDescent="0.25"/>
    <row r="17" spans="2:10" ht="21" customHeight="1" x14ac:dyDescent="0.25">
      <c r="B17" s="273" t="s">
        <v>88</v>
      </c>
      <c r="C17" s="273"/>
      <c r="D17" s="273" t="s">
        <v>89</v>
      </c>
      <c r="E17" s="274" t="s">
        <v>90</v>
      </c>
      <c r="F17" s="273" t="s">
        <v>91</v>
      </c>
      <c r="G17" s="273" t="s">
        <v>92</v>
      </c>
      <c r="H17" s="275" t="s">
        <v>93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Kiara Ma. Nuñez Berrocal</v>
      </c>
      <c r="E18" s="280"/>
      <c r="F18" s="280"/>
      <c r="G18" s="280"/>
      <c r="H18" s="281"/>
      <c r="I18" s="276"/>
    </row>
    <row r="19" spans="2:10" ht="21" customHeight="1" x14ac:dyDescent="0.25">
      <c r="B19" s="282"/>
      <c r="C19" s="278">
        <v>3</v>
      </c>
      <c r="D19" s="279" t="str">
        <f>D14</f>
        <v>Jaydelinne Shanney Baker Crawford</v>
      </c>
      <c r="E19" s="280"/>
      <c r="F19" s="280"/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Kiara Ma. Nuñez Berrocal</v>
      </c>
      <c r="E20" s="280"/>
      <c r="F20" s="280"/>
      <c r="G20" s="280"/>
      <c r="H20" s="281"/>
      <c r="I20" s="276"/>
    </row>
    <row r="21" spans="2:10" ht="21" customHeight="1" x14ac:dyDescent="0.25">
      <c r="B21" s="282"/>
      <c r="C21" s="280">
        <v>2</v>
      </c>
      <c r="D21" s="279" t="str">
        <f>D13</f>
        <v>Sharon Alexa Gonzalez Martinez</v>
      </c>
      <c r="E21" s="280"/>
      <c r="F21" s="280"/>
      <c r="G21" s="280"/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Sharon Alexa Gonzalez Martinez</v>
      </c>
      <c r="E22" s="280"/>
      <c r="F22" s="280"/>
      <c r="G22" s="280"/>
      <c r="H22" s="284"/>
      <c r="I22" s="276"/>
    </row>
    <row r="23" spans="2:10" ht="21" customHeight="1" x14ac:dyDescent="0.25">
      <c r="B23" s="282"/>
      <c r="C23" s="280">
        <v>3</v>
      </c>
      <c r="D23" s="279" t="str">
        <f>D14</f>
        <v>Jaydelinne Shanney Baker Crawford</v>
      </c>
      <c r="E23" s="280"/>
      <c r="F23" s="280"/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94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 t="s">
        <v>95</v>
      </c>
      <c r="E27" s="264"/>
      <c r="F27" s="264"/>
    </row>
    <row r="28" spans="2:10" ht="21" customHeight="1" x14ac:dyDescent="0.25">
      <c r="D28" s="285" t="s">
        <v>96</v>
      </c>
      <c r="E28" s="264"/>
      <c r="F28" s="26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20.710937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87"/>
    </row>
    <row r="5" spans="2:10" ht="8.25" customHeight="1" x14ac:dyDescent="0.35">
      <c r="D5" s="287"/>
    </row>
    <row r="6" spans="2:10" ht="26.25" customHeight="1" x14ac:dyDescent="0.25"/>
    <row r="7" spans="2:10" ht="26.25" customHeight="1" x14ac:dyDescent="0.35">
      <c r="C7" s="287"/>
      <c r="D7" s="287"/>
      <c r="G7" s="287" t="s">
        <v>77</v>
      </c>
      <c r="H7" s="312">
        <v>44630.696088368059</v>
      </c>
      <c r="J7" s="288"/>
    </row>
    <row r="8" spans="2:10" ht="26.25" customHeight="1" x14ac:dyDescent="0.35">
      <c r="C8" s="287"/>
      <c r="D8" s="287"/>
    </row>
    <row r="9" spans="2:10" ht="21" customHeight="1" x14ac:dyDescent="0.35">
      <c r="B9" s="289" t="s">
        <v>78</v>
      </c>
      <c r="C9" s="290"/>
      <c r="D9" s="291" t="s">
        <v>97</v>
      </c>
      <c r="E9" s="289" t="s">
        <v>79</v>
      </c>
      <c r="F9" s="5" t="s">
        <v>195</v>
      </c>
      <c r="G9" s="289" t="s">
        <v>80</v>
      </c>
      <c r="H9" s="292"/>
      <c r="I9" s="289"/>
      <c r="J9" s="292"/>
    </row>
    <row r="10" spans="2:10" ht="21" customHeight="1" x14ac:dyDescent="0.25"/>
    <row r="11" spans="2:10" ht="21" customHeight="1" x14ac:dyDescent="0.25">
      <c r="B11" s="293" t="s">
        <v>81</v>
      </c>
      <c r="C11" s="293" t="s">
        <v>82</v>
      </c>
      <c r="D11" s="293" t="s">
        <v>83</v>
      </c>
      <c r="E11" s="293" t="s">
        <v>84</v>
      </c>
      <c r="F11" s="293" t="s">
        <v>85</v>
      </c>
      <c r="G11" s="293" t="s">
        <v>86</v>
      </c>
    </row>
    <row r="12" spans="2:10" ht="21" customHeight="1" x14ac:dyDescent="0.35">
      <c r="B12" s="294">
        <v>1</v>
      </c>
      <c r="C12" s="295">
        <v>1885</v>
      </c>
      <c r="D12" s="296" t="str">
        <f>IF(ISBLANK(C12),"",VLOOKUP(C12,Inscripcion!$A$1:$E$200,2,FALSE))</f>
        <v>Jariela Sibaja Jimenez</v>
      </c>
      <c r="E12" s="297" t="str">
        <f>IF(ISBLANK(C12),"",VLOOKUP(C12,Inscripcion!$A$1:$E$200,3,FALSE))</f>
        <v>Alajuela</v>
      </c>
      <c r="F12" s="297">
        <f>IF(ISBLANK(C12),"",VLOOKUP(C12,Inscripcion!$A$1:$E$200,4,FALSE))</f>
        <v>18</v>
      </c>
      <c r="G12" s="297">
        <f>IF(ISBLANK(C12),"",VLOOKUP(C12,Inscripcion!$A$1:$E$200,5,FALSE))</f>
        <v>500</v>
      </c>
    </row>
    <row r="13" spans="2:10" ht="21" customHeight="1" x14ac:dyDescent="0.35">
      <c r="B13" s="294">
        <v>2</v>
      </c>
      <c r="C13" s="295">
        <v>2630</v>
      </c>
      <c r="D13" s="296" t="str">
        <f>IF(ISBLANK(C13),"",VLOOKUP(C13,Inscripcion!$A$1:$E$200,2,FALSE))</f>
        <v>Jazmín Vargas Vargas</v>
      </c>
      <c r="E13" s="297" t="str">
        <f>IF(ISBLANK(C13),"",VLOOKUP(C13,Inscripcion!$A$1:$E$200,3,FALSE))</f>
        <v>CCDR DESAMPARADOS</v>
      </c>
      <c r="F13" s="297">
        <f>IF(ISBLANK(C13),"",VLOOKUP(C13,Inscripcion!$A$1:$E$200,4,FALSE))</f>
        <v>505</v>
      </c>
      <c r="G13" s="297">
        <f>IF(ISBLANK(C13),"",VLOOKUP(C13,Inscripcion!$A$1:$E$200,5,FALSE))</f>
        <v>500</v>
      </c>
    </row>
    <row r="14" spans="2:10" ht="21" customHeight="1" x14ac:dyDescent="0.35">
      <c r="B14" s="294">
        <v>3</v>
      </c>
      <c r="C14" s="295">
        <v>3434</v>
      </c>
      <c r="D14" s="296" t="str">
        <f>IF(ISBLANK(C14),"",VLOOKUP(C14,Inscripcion!$A$1:$E$200,2,FALSE))</f>
        <v>Maria Jose Jimenez Abarca</v>
      </c>
      <c r="E14" s="297" t="str">
        <f>IF(ISBLANK(C14),"",VLOOKUP(C14,Inscripcion!$A$1:$E$200,3,FALSE))</f>
        <v>Escazu</v>
      </c>
      <c r="F14" s="297">
        <f>IF(ISBLANK(C14),"",VLOOKUP(C14,Inscripcion!$A$1:$E$200,4,FALSE))</f>
        <v>89</v>
      </c>
      <c r="G14" s="297">
        <f>IF(ISBLANK(C14),"",VLOOKUP(C14,Inscripcion!$A$1:$E$200,5,FALSE))</f>
        <v>500</v>
      </c>
    </row>
    <row r="15" spans="2:10" ht="21" customHeight="1" x14ac:dyDescent="0.25">
      <c r="F15" s="298" t="s">
        <v>87</v>
      </c>
      <c r="G15" s="298" t="s">
        <v>87</v>
      </c>
    </row>
    <row r="16" spans="2:10" ht="21" customHeight="1" x14ac:dyDescent="0.25"/>
    <row r="17" spans="2:10" ht="21" customHeight="1" x14ac:dyDescent="0.25">
      <c r="B17" s="299" t="s">
        <v>88</v>
      </c>
      <c r="C17" s="299"/>
      <c r="D17" s="299" t="s">
        <v>89</v>
      </c>
      <c r="E17" s="300" t="s">
        <v>90</v>
      </c>
      <c r="F17" s="299" t="s">
        <v>91</v>
      </c>
      <c r="G17" s="299" t="s">
        <v>92</v>
      </c>
      <c r="H17" s="301" t="s">
        <v>93</v>
      </c>
      <c r="I17" s="302"/>
    </row>
    <row r="18" spans="2:10" ht="21" customHeight="1" x14ac:dyDescent="0.25">
      <c r="B18" s="303">
        <v>1</v>
      </c>
      <c r="C18" s="304">
        <v>1</v>
      </c>
      <c r="D18" s="305" t="str">
        <f>D12</f>
        <v>Jariela Sibaja Jimenez</v>
      </c>
      <c r="E18" s="306"/>
      <c r="F18" s="306"/>
      <c r="G18" s="306"/>
      <c r="H18" s="307"/>
      <c r="I18" s="302"/>
    </row>
    <row r="19" spans="2:10" ht="21" customHeight="1" x14ac:dyDescent="0.25">
      <c r="B19" s="308"/>
      <c r="C19" s="304">
        <v>3</v>
      </c>
      <c r="D19" s="305" t="str">
        <f>D14</f>
        <v>Maria Jose Jimenez Abarca</v>
      </c>
      <c r="E19" s="306"/>
      <c r="F19" s="306"/>
      <c r="G19" s="306"/>
      <c r="H19" s="309"/>
      <c r="I19" s="302"/>
    </row>
    <row r="20" spans="2:10" ht="21" customHeight="1" x14ac:dyDescent="0.25">
      <c r="B20" s="303">
        <v>2</v>
      </c>
      <c r="C20" s="306">
        <v>1</v>
      </c>
      <c r="D20" s="305" t="str">
        <f>D12</f>
        <v>Jariela Sibaja Jimenez</v>
      </c>
      <c r="E20" s="306"/>
      <c r="F20" s="306"/>
      <c r="G20" s="306"/>
      <c r="H20" s="307"/>
      <c r="I20" s="302"/>
    </row>
    <row r="21" spans="2:10" ht="21" customHeight="1" x14ac:dyDescent="0.25">
      <c r="B21" s="308"/>
      <c r="C21" s="306">
        <v>2</v>
      </c>
      <c r="D21" s="305" t="str">
        <f>D13</f>
        <v>Jazmín Vargas Vargas</v>
      </c>
      <c r="E21" s="306"/>
      <c r="F21" s="306"/>
      <c r="G21" s="306"/>
      <c r="H21" s="309"/>
      <c r="I21" s="302"/>
    </row>
    <row r="22" spans="2:10" ht="21" customHeight="1" x14ac:dyDescent="0.25">
      <c r="B22" s="303">
        <v>3</v>
      </c>
      <c r="C22" s="306">
        <v>2</v>
      </c>
      <c r="D22" s="305" t="str">
        <f>D13</f>
        <v>Jazmín Vargas Vargas</v>
      </c>
      <c r="E22" s="306"/>
      <c r="F22" s="306"/>
      <c r="G22" s="306"/>
      <c r="H22" s="310"/>
      <c r="I22" s="302"/>
    </row>
    <row r="23" spans="2:10" ht="21" customHeight="1" x14ac:dyDescent="0.25">
      <c r="B23" s="308"/>
      <c r="C23" s="306">
        <v>3</v>
      </c>
      <c r="D23" s="305" t="str">
        <f>D14</f>
        <v>Maria Jose Jimenez Abarca</v>
      </c>
      <c r="E23" s="306"/>
      <c r="F23" s="306"/>
      <c r="G23" s="306"/>
      <c r="H23" s="309"/>
      <c r="I23" s="302"/>
    </row>
    <row r="24" spans="2:10" ht="21" customHeight="1" x14ac:dyDescent="0.25">
      <c r="B24" s="290"/>
      <c r="C24" s="290"/>
      <c r="D24" s="290"/>
      <c r="E24" s="290"/>
      <c r="F24" s="290"/>
      <c r="G24" s="290"/>
      <c r="H24" s="290"/>
      <c r="I24" s="290"/>
      <c r="J24" s="290"/>
    </row>
    <row r="25" spans="2:10" ht="21" customHeight="1" x14ac:dyDescent="0.25">
      <c r="B25" s="290"/>
      <c r="C25" s="290"/>
      <c r="D25" s="290"/>
      <c r="E25" s="290"/>
      <c r="F25" s="290"/>
      <c r="G25" s="290"/>
      <c r="H25" s="290"/>
      <c r="I25" s="290"/>
      <c r="J25" s="290"/>
    </row>
    <row r="26" spans="2:10" ht="21" customHeight="1" x14ac:dyDescent="0.25">
      <c r="B26" s="290"/>
      <c r="C26" s="290"/>
      <c r="D26" s="306" t="s">
        <v>94</v>
      </c>
      <c r="E26" s="290"/>
      <c r="F26" s="290"/>
      <c r="G26" s="290"/>
      <c r="H26" s="290"/>
      <c r="I26" s="290"/>
      <c r="J26" s="290"/>
    </row>
    <row r="27" spans="2:10" ht="21" customHeight="1" x14ac:dyDescent="0.25">
      <c r="D27" s="311" t="s">
        <v>95</v>
      </c>
      <c r="E27" s="290"/>
      <c r="F27" s="290"/>
    </row>
    <row r="28" spans="2:10" ht="21" customHeight="1" x14ac:dyDescent="0.25">
      <c r="D28" s="311" t="s">
        <v>96</v>
      </c>
      <c r="E28" s="290"/>
      <c r="F28" s="29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J28"/>
  <sheetViews>
    <sheetView workbookViewId="0">
      <selection activeCell="E16" sqref="E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39"/>
    </row>
    <row r="5" spans="2:10" ht="8.25" customHeight="1" x14ac:dyDescent="0.35">
      <c r="D5" s="339"/>
    </row>
    <row r="6" spans="2:10" ht="26.25" customHeight="1" x14ac:dyDescent="0.25"/>
    <row r="7" spans="2:10" ht="26.25" customHeight="1" x14ac:dyDescent="0.35">
      <c r="C7" s="339"/>
      <c r="D7" s="339"/>
      <c r="G7" s="339" t="s">
        <v>77</v>
      </c>
      <c r="H7" s="364">
        <v>44630.696091076388</v>
      </c>
      <c r="J7" s="340"/>
    </row>
    <row r="8" spans="2:10" ht="26.25" customHeight="1" x14ac:dyDescent="0.35">
      <c r="C8" s="339"/>
      <c r="D8" s="339"/>
    </row>
    <row r="9" spans="2:10" ht="21" customHeight="1" x14ac:dyDescent="0.35">
      <c r="B9" s="341" t="s">
        <v>78</v>
      </c>
      <c r="C9" s="342"/>
      <c r="D9" s="343" t="s">
        <v>97</v>
      </c>
      <c r="E9" s="341" t="s">
        <v>79</v>
      </c>
      <c r="F9" s="5" t="s">
        <v>196</v>
      </c>
      <c r="G9" s="341" t="s">
        <v>80</v>
      </c>
      <c r="H9" s="344"/>
      <c r="I9" s="341"/>
      <c r="J9" s="344"/>
    </row>
    <row r="10" spans="2:10" ht="21" customHeight="1" x14ac:dyDescent="0.25"/>
    <row r="11" spans="2:10" ht="21" customHeight="1" x14ac:dyDescent="0.25">
      <c r="B11" s="345" t="s">
        <v>81</v>
      </c>
      <c r="C11" s="345" t="s">
        <v>82</v>
      </c>
      <c r="D11" s="345" t="s">
        <v>83</v>
      </c>
      <c r="E11" s="345" t="s">
        <v>84</v>
      </c>
      <c r="F11" s="345" t="s">
        <v>85</v>
      </c>
      <c r="G11" s="345" t="s">
        <v>86</v>
      </c>
    </row>
    <row r="12" spans="2:10" ht="21" customHeight="1" x14ac:dyDescent="0.35">
      <c r="B12" s="346">
        <v>1</v>
      </c>
      <c r="C12" s="347">
        <v>2098</v>
      </c>
      <c r="D12" s="348" t="str">
        <f>IF(ISBLANK(C12),"",VLOOKUP(C12,Inscripcion!$A$1:$E$200,2,FALSE))</f>
        <v>Maria Fernanda Monge Morales</v>
      </c>
      <c r="E12" s="349" t="str">
        <f>IF(ISBLANK(C12),"",VLOOKUP(C12,Inscripcion!$A$1:$E$200,3,FALSE))</f>
        <v>Perez Zeledon</v>
      </c>
      <c r="F12" s="349">
        <f>IF(ISBLANK(C12),"",VLOOKUP(C12,Inscripcion!$A$1:$E$200,4,FALSE))</f>
        <v>16</v>
      </c>
      <c r="G12" s="349">
        <f>IF(ISBLANK(C12),"",VLOOKUP(C12,Inscripcion!$A$1:$E$200,5,FALSE))</f>
        <v>500</v>
      </c>
    </row>
    <row r="13" spans="2:10" ht="21" customHeight="1" x14ac:dyDescent="0.35">
      <c r="B13" s="346">
        <v>2</v>
      </c>
      <c r="C13" s="347">
        <v>2596</v>
      </c>
      <c r="D13" s="348" t="str">
        <f>IF(ISBLANK(C13),"",VLOOKUP(C13,Inscripcion!$A$1:$E$200,2,FALSE))</f>
        <v>Fiorella Alexandra Gutierrez Gonzalez</v>
      </c>
      <c r="E13" s="349" t="str">
        <f>IF(ISBLANK(C13),"",VLOOKUP(C13,Inscripcion!$A$1:$E$200,3,FALSE))</f>
        <v>Alajuela</v>
      </c>
      <c r="F13" s="349">
        <f>IF(ISBLANK(C13),"",VLOOKUP(C13,Inscripcion!$A$1:$E$200,4,FALSE))</f>
        <v>68</v>
      </c>
      <c r="G13" s="349">
        <f>IF(ISBLANK(C13),"",VLOOKUP(C13,Inscripcion!$A$1:$E$200,5,FALSE))</f>
        <v>500</v>
      </c>
    </row>
    <row r="14" spans="2:10" ht="21" customHeight="1" x14ac:dyDescent="0.35">
      <c r="B14" s="346">
        <v>3</v>
      </c>
      <c r="C14" s="347">
        <v>3922</v>
      </c>
      <c r="D14" s="348" t="str">
        <f>IF(ISBLANK(C14),"",VLOOKUP(C14,Inscripcion!$A$1:$E$200,2,FALSE))</f>
        <v>Amanda Lucia Castro Brenes</v>
      </c>
      <c r="E14" s="349" t="str">
        <f>IF(ISBLANK(C14),"",VLOOKUP(C14,Inscripcion!$A$1:$E$200,3,FALSE))</f>
        <v>Desamparados</v>
      </c>
      <c r="F14" s="349">
        <f>IF(ISBLANK(C14),"",VLOOKUP(C14,Inscripcion!$A$1:$E$200,4,FALSE))</f>
        <v>42</v>
      </c>
      <c r="G14" s="349">
        <f>IF(ISBLANK(C14),"",VLOOKUP(C14,Inscripcion!$A$1:$E$200,5,FALSE))</f>
        <v>500</v>
      </c>
    </row>
    <row r="15" spans="2:10" ht="21" customHeight="1" x14ac:dyDescent="0.25">
      <c r="F15" s="350" t="s">
        <v>87</v>
      </c>
      <c r="G15" s="350" t="s">
        <v>87</v>
      </c>
    </row>
    <row r="16" spans="2:10" ht="21" customHeight="1" x14ac:dyDescent="0.25"/>
    <row r="17" spans="2:10" ht="21" customHeight="1" x14ac:dyDescent="0.25">
      <c r="B17" s="351" t="s">
        <v>88</v>
      </c>
      <c r="C17" s="351"/>
      <c r="D17" s="351" t="s">
        <v>89</v>
      </c>
      <c r="E17" s="352" t="s">
        <v>90</v>
      </c>
      <c r="F17" s="351" t="s">
        <v>91</v>
      </c>
      <c r="G17" s="351" t="s">
        <v>92</v>
      </c>
      <c r="H17" s="353" t="s">
        <v>93</v>
      </c>
      <c r="I17" s="354"/>
    </row>
    <row r="18" spans="2:10" ht="21" customHeight="1" x14ac:dyDescent="0.25">
      <c r="B18" s="355">
        <v>1</v>
      </c>
      <c r="C18" s="356">
        <v>1</v>
      </c>
      <c r="D18" s="357" t="str">
        <f>D12</f>
        <v>Maria Fernanda Monge Morales</v>
      </c>
      <c r="E18" s="358"/>
      <c r="F18" s="358"/>
      <c r="G18" s="358"/>
      <c r="H18" s="359"/>
      <c r="I18" s="354"/>
    </row>
    <row r="19" spans="2:10" ht="21" customHeight="1" x14ac:dyDescent="0.25">
      <c r="B19" s="360"/>
      <c r="C19" s="356">
        <v>3</v>
      </c>
      <c r="D19" s="357" t="str">
        <f>D14</f>
        <v>Amanda Lucia Castro Brenes</v>
      </c>
      <c r="E19" s="358"/>
      <c r="F19" s="358"/>
      <c r="G19" s="358"/>
      <c r="H19" s="361"/>
      <c r="I19" s="354"/>
    </row>
    <row r="20" spans="2:10" ht="21" customHeight="1" x14ac:dyDescent="0.25">
      <c r="B20" s="355">
        <v>2</v>
      </c>
      <c r="C20" s="358">
        <v>1</v>
      </c>
      <c r="D20" s="357" t="str">
        <f>D12</f>
        <v>Maria Fernanda Monge Morales</v>
      </c>
      <c r="E20" s="358"/>
      <c r="F20" s="358"/>
      <c r="G20" s="358"/>
      <c r="H20" s="359"/>
      <c r="I20" s="354"/>
    </row>
    <row r="21" spans="2:10" ht="21" customHeight="1" x14ac:dyDescent="0.25">
      <c r="B21" s="360"/>
      <c r="C21" s="358">
        <v>2</v>
      </c>
      <c r="D21" s="357" t="str">
        <f>D13</f>
        <v>Fiorella Alexandra Gutierrez Gonzalez</v>
      </c>
      <c r="E21" s="358"/>
      <c r="F21" s="358"/>
      <c r="G21" s="358"/>
      <c r="H21" s="361"/>
      <c r="I21" s="354"/>
    </row>
    <row r="22" spans="2:10" ht="21" customHeight="1" x14ac:dyDescent="0.25">
      <c r="B22" s="355">
        <v>3</v>
      </c>
      <c r="C22" s="358">
        <v>2</v>
      </c>
      <c r="D22" s="357" t="str">
        <f>D13</f>
        <v>Fiorella Alexandra Gutierrez Gonzalez</v>
      </c>
      <c r="E22" s="358"/>
      <c r="F22" s="358"/>
      <c r="G22" s="358"/>
      <c r="H22" s="362"/>
      <c r="I22" s="354"/>
    </row>
    <row r="23" spans="2:10" ht="21" customHeight="1" x14ac:dyDescent="0.25">
      <c r="B23" s="360"/>
      <c r="C23" s="358">
        <v>3</v>
      </c>
      <c r="D23" s="357" t="str">
        <f>D14</f>
        <v>Amanda Lucia Castro Brenes</v>
      </c>
      <c r="E23" s="358"/>
      <c r="F23" s="358"/>
      <c r="G23" s="358"/>
      <c r="H23" s="361"/>
      <c r="I23" s="354"/>
    </row>
    <row r="24" spans="2:10" ht="21" customHeight="1" x14ac:dyDescent="0.25">
      <c r="B24" s="342"/>
      <c r="C24" s="342"/>
      <c r="D24" s="342"/>
      <c r="E24" s="342"/>
      <c r="F24" s="342"/>
      <c r="G24" s="342"/>
      <c r="H24" s="342"/>
      <c r="I24" s="342"/>
      <c r="J24" s="342"/>
    </row>
    <row r="25" spans="2:10" ht="21" customHeight="1" x14ac:dyDescent="0.25">
      <c r="B25" s="342"/>
      <c r="C25" s="342"/>
      <c r="D25" s="342"/>
      <c r="E25" s="342"/>
      <c r="F25" s="342"/>
      <c r="G25" s="342"/>
      <c r="H25" s="342"/>
      <c r="I25" s="342"/>
      <c r="J25" s="342"/>
    </row>
    <row r="26" spans="2:10" ht="21" customHeight="1" x14ac:dyDescent="0.25">
      <c r="B26" s="342"/>
      <c r="C26" s="342"/>
      <c r="D26" s="358" t="s">
        <v>94</v>
      </c>
      <c r="E26" s="342"/>
      <c r="F26" s="342"/>
      <c r="G26" s="342"/>
      <c r="H26" s="342"/>
      <c r="I26" s="342"/>
      <c r="J26" s="342"/>
    </row>
    <row r="27" spans="2:10" ht="21" customHeight="1" x14ac:dyDescent="0.25">
      <c r="D27" s="363" t="s">
        <v>95</v>
      </c>
      <c r="E27" s="342"/>
      <c r="F27" s="342"/>
    </row>
    <row r="28" spans="2:10" ht="21" customHeight="1" x14ac:dyDescent="0.25">
      <c r="D28" s="363" t="s">
        <v>96</v>
      </c>
      <c r="E28" s="342"/>
      <c r="F28" s="34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4:J35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91"/>
    </row>
    <row r="5" spans="2:10" ht="25.5" customHeight="1" x14ac:dyDescent="0.35">
      <c r="D5" s="391"/>
    </row>
    <row r="6" spans="2:10" ht="25.5" customHeight="1" x14ac:dyDescent="0.35">
      <c r="D6" s="391"/>
    </row>
    <row r="7" spans="2:10" ht="29.25" customHeight="1" x14ac:dyDescent="0.35">
      <c r="C7" s="527"/>
      <c r="D7" s="527"/>
      <c r="E7" s="527"/>
      <c r="F7" s="527"/>
      <c r="G7" s="393" t="s">
        <v>98</v>
      </c>
      <c r="H7" s="414">
        <v>44630.696093958337</v>
      </c>
      <c r="J7" s="394"/>
    </row>
    <row r="8" spans="2:10" ht="20.25" customHeight="1" x14ac:dyDescent="0.35">
      <c r="D8" s="391"/>
      <c r="G8" s="395"/>
    </row>
    <row r="9" spans="2:10" ht="21" customHeight="1" x14ac:dyDescent="0.35">
      <c r="B9" s="395" t="s">
        <v>99</v>
      </c>
      <c r="C9" s="395"/>
      <c r="D9" s="396" t="s">
        <v>97</v>
      </c>
      <c r="E9" s="395" t="s">
        <v>79</v>
      </c>
      <c r="F9" s="5" t="s">
        <v>101</v>
      </c>
      <c r="G9" s="395" t="s">
        <v>80</v>
      </c>
      <c r="H9" s="396"/>
      <c r="J9" s="392"/>
    </row>
    <row r="10" spans="2:10" ht="30" customHeight="1" x14ac:dyDescent="0.25"/>
    <row r="11" spans="2:10" ht="21" customHeight="1" x14ac:dyDescent="0.25">
      <c r="B11" s="395" t="s">
        <v>81</v>
      </c>
      <c r="C11" s="397" t="s">
        <v>82</v>
      </c>
      <c r="D11" s="397" t="s">
        <v>83</v>
      </c>
      <c r="E11" s="397" t="s">
        <v>84</v>
      </c>
      <c r="F11" s="397" t="s">
        <v>85</v>
      </c>
      <c r="G11" s="397" t="s">
        <v>86</v>
      </c>
    </row>
    <row r="12" spans="2:10" ht="21" customHeight="1" x14ac:dyDescent="0.3">
      <c r="B12" s="398">
        <v>1</v>
      </c>
      <c r="C12" s="399">
        <v>273</v>
      </c>
      <c r="D12" s="400" t="str">
        <f>IF(ISBLANK(C12),"",VLOOKUP(C12,Inscripcion!$A$1:$E$200,2,FALSE))</f>
        <v>Karolina Chinchilla</v>
      </c>
      <c r="E12" s="401" t="str">
        <f>IF(ISBLANK(C12),"",VLOOKUP(C12,Inscripcion!$A$1:$E$200,3,FALSE))</f>
        <v>COLYPRO</v>
      </c>
      <c r="F12" s="401">
        <f>IF(ISBLANK(C12),"",VLOOKUP(C12,Inscripcion!$A$1:$E$200,4,FALSE))</f>
        <v>116</v>
      </c>
      <c r="G12" s="401">
        <f>IF(ISBLANK(C12),"",VLOOKUP(C12,Inscripcion!$A$1:$E$200,5,FALSE))</f>
        <v>500</v>
      </c>
    </row>
    <row r="13" spans="2:10" ht="21" customHeight="1" x14ac:dyDescent="0.3">
      <c r="B13" s="398">
        <v>2</v>
      </c>
      <c r="C13" s="399">
        <v>2817</v>
      </c>
      <c r="D13" s="400" t="str">
        <f>IF(ISBLANK(C13),"",VLOOKUP(C13,Inscripcion!$A$1:$E$200,2,FALSE))</f>
        <v>Stacey Vergara Gamboa</v>
      </c>
      <c r="E13" s="401" t="str">
        <f>IF(ISBLANK(C13),"",VLOOKUP(C13,Inscripcion!$A$1:$E$200,3,FALSE))</f>
        <v>CCDR Desamparados</v>
      </c>
      <c r="F13" s="401">
        <f>IF(ISBLANK(C13),"",VLOOKUP(C13,Inscripcion!$A$1:$E$200,4,FALSE))</f>
        <v>539</v>
      </c>
      <c r="G13" s="401">
        <f>IF(ISBLANK(C13),"",VLOOKUP(C13,Inscripcion!$A$1:$E$200,5,FALSE))</f>
        <v>500</v>
      </c>
    </row>
    <row r="14" spans="2:10" ht="21" customHeight="1" x14ac:dyDescent="0.3">
      <c r="B14" s="398">
        <v>3</v>
      </c>
      <c r="C14" s="399">
        <v>2882</v>
      </c>
      <c r="D14" s="400" t="str">
        <f>IF(ISBLANK(C14),"",VLOOKUP(C14,Inscripcion!$A$1:$E$200,2,FALSE))</f>
        <v>Camila Elena Sanchez Murillo</v>
      </c>
      <c r="E14" s="401" t="str">
        <f>IF(ISBLANK(C14),"",VLOOKUP(C14,Inscripcion!$A$1:$E$200,3,FALSE))</f>
        <v>Alajuela</v>
      </c>
      <c r="F14" s="401">
        <f>IF(ISBLANK(C14),"",VLOOKUP(C14,Inscripcion!$A$1:$E$200,4,FALSE))</f>
        <v>548</v>
      </c>
      <c r="G14" s="401">
        <f>IF(ISBLANK(C14),"",VLOOKUP(C14,Inscripcion!$A$1:$E$200,5,FALSE))</f>
        <v>500</v>
      </c>
    </row>
    <row r="15" spans="2:10" ht="21" customHeight="1" x14ac:dyDescent="0.3">
      <c r="B15" s="398">
        <v>4</v>
      </c>
      <c r="C15" s="399">
        <v>4015</v>
      </c>
      <c r="D15" s="400" t="str">
        <f>IF(ISBLANK(C15),"",VLOOKUP(C15,Inscripcion!$A$1:$E$200,2,FALSE))</f>
        <v>Keyla Yulisa Ortega Reyes</v>
      </c>
      <c r="E15" s="401" t="str">
        <f>IF(ISBLANK(C15),"",VLOOKUP(C15,Inscripcion!$A$1:$E$200,3,FALSE))</f>
        <v>Golfito</v>
      </c>
      <c r="F15" s="401" t="str">
        <f>IF(ISBLANK(C15),"",VLOOKUP(C15,Inscripcion!$A$1:$E$200,4,FALSE))</f>
        <v>NUEVO AFILIADO</v>
      </c>
      <c r="G15" s="401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402" t="s">
        <v>88</v>
      </c>
      <c r="C17" s="402" t="s">
        <v>100</v>
      </c>
      <c r="D17" s="402" t="s">
        <v>89</v>
      </c>
      <c r="E17" s="403" t="s">
        <v>90</v>
      </c>
      <c r="F17" s="402" t="s">
        <v>91</v>
      </c>
      <c r="G17" s="402" t="s">
        <v>92</v>
      </c>
      <c r="H17" s="404" t="s">
        <v>93</v>
      </c>
    </row>
    <row r="18" spans="2:8" ht="21" customHeight="1" x14ac:dyDescent="0.25">
      <c r="B18" s="405">
        <v>1</v>
      </c>
      <c r="C18" s="406">
        <v>1</v>
      </c>
      <c r="D18" s="407" t="str">
        <f>D12</f>
        <v>Karolina Chinchilla</v>
      </c>
      <c r="E18" s="408"/>
      <c r="F18" s="408"/>
      <c r="G18" s="408"/>
      <c r="H18" s="409"/>
    </row>
    <row r="19" spans="2:8" ht="21" customHeight="1" x14ac:dyDescent="0.25">
      <c r="B19" s="410"/>
      <c r="C19" s="406">
        <v>3</v>
      </c>
      <c r="D19" s="407" t="str">
        <f>D14</f>
        <v>Camila Elena Sanchez Murillo</v>
      </c>
      <c r="E19" s="408"/>
      <c r="F19" s="408"/>
      <c r="G19" s="408"/>
      <c r="H19" s="411"/>
    </row>
    <row r="20" spans="2:8" ht="21" customHeight="1" x14ac:dyDescent="0.25">
      <c r="B20" s="405">
        <v>2</v>
      </c>
      <c r="C20" s="408">
        <v>4</v>
      </c>
      <c r="D20" s="407" t="str">
        <f>D15</f>
        <v>Keyla Yulisa Ortega Reyes</v>
      </c>
      <c r="E20" s="408"/>
      <c r="F20" s="408"/>
      <c r="G20" s="408"/>
      <c r="H20" s="409"/>
    </row>
    <row r="21" spans="2:8" ht="21" customHeight="1" x14ac:dyDescent="0.25">
      <c r="B21" s="410"/>
      <c r="C21" s="408">
        <v>2</v>
      </c>
      <c r="D21" s="407" t="str">
        <f>D13</f>
        <v>Stacey Vergara Gamboa</v>
      </c>
      <c r="E21" s="408"/>
      <c r="F21" s="408"/>
      <c r="G21" s="408"/>
      <c r="H21" s="411"/>
    </row>
    <row r="22" spans="2:8" ht="21" customHeight="1" x14ac:dyDescent="0.25">
      <c r="B22" s="405">
        <v>3</v>
      </c>
      <c r="C22" s="408">
        <v>1</v>
      </c>
      <c r="D22" s="407" t="str">
        <f>D12</f>
        <v>Karolina Chinchilla</v>
      </c>
      <c r="E22" s="408"/>
      <c r="F22" s="408"/>
      <c r="G22" s="408"/>
      <c r="H22" s="412"/>
    </row>
    <row r="23" spans="2:8" ht="21" customHeight="1" x14ac:dyDescent="0.25">
      <c r="B23" s="410"/>
      <c r="C23" s="408">
        <v>2</v>
      </c>
      <c r="D23" s="407" t="str">
        <f>D13</f>
        <v>Stacey Vergara Gamboa</v>
      </c>
      <c r="E23" s="408"/>
      <c r="F23" s="408"/>
      <c r="G23" s="408"/>
      <c r="H23" s="411"/>
    </row>
    <row r="24" spans="2:8" ht="21" customHeight="1" x14ac:dyDescent="0.25">
      <c r="B24" s="405">
        <v>4</v>
      </c>
      <c r="C24" s="406">
        <v>3</v>
      </c>
      <c r="D24" s="407" t="str">
        <f>D19</f>
        <v>Camila Elena Sanchez Murillo</v>
      </c>
      <c r="E24" s="408"/>
      <c r="F24" s="408"/>
      <c r="G24" s="408"/>
      <c r="H24" s="412"/>
    </row>
    <row r="25" spans="2:8" ht="21" customHeight="1" x14ac:dyDescent="0.25">
      <c r="B25" s="410"/>
      <c r="C25" s="406">
        <v>4</v>
      </c>
      <c r="D25" s="407" t="str">
        <f>D20</f>
        <v>Keyla Yulisa Ortega Reyes</v>
      </c>
      <c r="E25" s="408"/>
      <c r="F25" s="408"/>
      <c r="G25" s="408"/>
      <c r="H25" s="411"/>
    </row>
    <row r="26" spans="2:8" ht="21" customHeight="1" x14ac:dyDescent="0.25">
      <c r="B26" s="405">
        <v>5</v>
      </c>
      <c r="C26" s="408">
        <v>1</v>
      </c>
      <c r="D26" s="407" t="str">
        <f>D12</f>
        <v>Karolina Chinchilla</v>
      </c>
      <c r="E26" s="408"/>
      <c r="F26" s="408"/>
      <c r="G26" s="408"/>
      <c r="H26" s="412"/>
    </row>
    <row r="27" spans="2:8" ht="21" customHeight="1" x14ac:dyDescent="0.25">
      <c r="B27" s="410"/>
      <c r="C27" s="408">
        <v>4</v>
      </c>
      <c r="D27" s="407" t="str">
        <f>D15</f>
        <v>Keyla Yulisa Ortega Reyes</v>
      </c>
      <c r="E27" s="408"/>
      <c r="F27" s="408"/>
      <c r="G27" s="408"/>
      <c r="H27" s="411"/>
    </row>
    <row r="28" spans="2:8" ht="21" customHeight="1" x14ac:dyDescent="0.25">
      <c r="B28" s="405">
        <v>6</v>
      </c>
      <c r="C28" s="408">
        <v>2</v>
      </c>
      <c r="D28" s="407" t="str">
        <f>D13</f>
        <v>Stacey Vergara Gamboa</v>
      </c>
      <c r="E28" s="408"/>
      <c r="F28" s="408"/>
      <c r="G28" s="408"/>
      <c r="H28" s="412"/>
    </row>
    <row r="29" spans="2:8" ht="21" customHeight="1" x14ac:dyDescent="0.25">
      <c r="B29" s="410"/>
      <c r="C29" s="408">
        <v>3</v>
      </c>
      <c r="D29" s="407" t="str">
        <f>D24</f>
        <v>Camila Elena Sanchez Murillo</v>
      </c>
      <c r="E29" s="408"/>
      <c r="F29" s="408"/>
      <c r="G29" s="408"/>
      <c r="H29" s="411"/>
    </row>
    <row r="33" spans="4:4" ht="20.25" customHeight="1" x14ac:dyDescent="0.25">
      <c r="D33" s="408" t="s">
        <v>94</v>
      </c>
    </row>
    <row r="34" spans="4:4" ht="20.25" customHeight="1" x14ac:dyDescent="0.25">
      <c r="D34" s="413" t="s">
        <v>95</v>
      </c>
    </row>
    <row r="35" spans="4:4" ht="20.25" customHeight="1" x14ac:dyDescent="0.25">
      <c r="D35" s="413" t="s">
        <v>96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4:J35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415"/>
    </row>
    <row r="5" spans="2:10" ht="25.5" customHeight="1" x14ac:dyDescent="0.35">
      <c r="D5" s="415"/>
    </row>
    <row r="6" spans="2:10" ht="25.5" customHeight="1" x14ac:dyDescent="0.35">
      <c r="D6" s="415"/>
    </row>
    <row r="7" spans="2:10" ht="29.25" customHeight="1" x14ac:dyDescent="0.35">
      <c r="C7" s="528"/>
      <c r="D7" s="528"/>
      <c r="E7" s="528"/>
      <c r="F7" s="528"/>
      <c r="G7" s="417" t="s">
        <v>98</v>
      </c>
      <c r="H7" s="438">
        <v>44630.696094861109</v>
      </c>
      <c r="J7" s="418"/>
    </row>
    <row r="8" spans="2:10" ht="20.25" customHeight="1" x14ac:dyDescent="0.35">
      <c r="D8" s="415"/>
      <c r="G8" s="419"/>
    </row>
    <row r="9" spans="2:10" ht="21" customHeight="1" x14ac:dyDescent="0.35">
      <c r="B9" s="419" t="s">
        <v>99</v>
      </c>
      <c r="C9" s="419"/>
      <c r="D9" s="420" t="s">
        <v>97</v>
      </c>
      <c r="E9" s="419" t="s">
        <v>79</v>
      </c>
      <c r="F9" s="420" t="s">
        <v>102</v>
      </c>
      <c r="G9" s="419" t="s">
        <v>80</v>
      </c>
      <c r="H9" s="420"/>
      <c r="J9" s="416"/>
    </row>
    <row r="10" spans="2:10" ht="30" customHeight="1" x14ac:dyDescent="0.25"/>
    <row r="11" spans="2:10" ht="21" customHeight="1" x14ac:dyDescent="0.25">
      <c r="B11" s="419" t="s">
        <v>81</v>
      </c>
      <c r="C11" s="421" t="s">
        <v>82</v>
      </c>
      <c r="D11" s="421" t="s">
        <v>83</v>
      </c>
      <c r="E11" s="421" t="s">
        <v>84</v>
      </c>
      <c r="F11" s="421" t="s">
        <v>85</v>
      </c>
      <c r="G11" s="421" t="s">
        <v>86</v>
      </c>
    </row>
    <row r="12" spans="2:10" ht="21" customHeight="1" x14ac:dyDescent="0.3">
      <c r="B12" s="422">
        <v>1</v>
      </c>
      <c r="C12" s="423">
        <v>2164</v>
      </c>
      <c r="D12" s="424" t="str">
        <f>IF(ISBLANK(C12),"",VLOOKUP(C12,Inscripcion!$A$1:$E$200,2,FALSE))</f>
        <v>Rowen Nicole Machado Ocampo</v>
      </c>
      <c r="E12" s="425" t="str">
        <f>IF(ISBLANK(C12),"",VLOOKUP(C12,Inscripcion!$A$1:$E$200,3,FALSE))</f>
        <v>CCDR DESAMPARADOS</v>
      </c>
      <c r="F12" s="425">
        <f>IF(ISBLANK(C12),"",VLOOKUP(C12,Inscripcion!$A$1:$E$200,4,FALSE))</f>
        <v>406</v>
      </c>
      <c r="G12" s="425">
        <f>IF(ISBLANK(C12),"",VLOOKUP(C12,Inscripcion!$A$1:$E$200,5,FALSE))</f>
        <v>500</v>
      </c>
    </row>
    <row r="13" spans="2:10" ht="21" customHeight="1" x14ac:dyDescent="0.3">
      <c r="B13" s="422">
        <v>2</v>
      </c>
      <c r="C13" s="423">
        <v>2581</v>
      </c>
      <c r="D13" s="424" t="str">
        <f>IF(ISBLANK(C13),"",VLOOKUP(C13,Inscripcion!$A$1:$E$200,2,FALSE))</f>
        <v>Trixy Caravaca Ramirez</v>
      </c>
      <c r="E13" s="425" t="str">
        <f>IF(ISBLANK(C13),"",VLOOKUP(C13,Inscripcion!$A$1:$E$200,3,FALSE))</f>
        <v>Esparza</v>
      </c>
      <c r="F13" s="425">
        <f>IF(ISBLANK(C13),"",VLOOKUP(C13,Inscripcion!$A$1:$E$200,4,FALSE))</f>
        <v>20</v>
      </c>
      <c r="G13" s="425">
        <f>IF(ISBLANK(C13),"",VLOOKUP(C13,Inscripcion!$A$1:$E$200,5,FALSE))</f>
        <v>500</v>
      </c>
    </row>
    <row r="14" spans="2:10" ht="21" customHeight="1" x14ac:dyDescent="0.3">
      <c r="B14" s="422">
        <v>3</v>
      </c>
      <c r="C14" s="423">
        <v>3717</v>
      </c>
      <c r="D14" s="424" t="str">
        <f>IF(ISBLANK(C14),"",VLOOKUP(C14,Inscripcion!$A$1:$E$200,2,FALSE))</f>
        <v>Amanda Jiménez Moraga</v>
      </c>
      <c r="E14" s="425" t="str">
        <f>IF(ISBLANK(C14),"",VLOOKUP(C14,Inscripcion!$A$1:$E$200,3,FALSE))</f>
        <v>San José</v>
      </c>
      <c r="F14" s="425">
        <f>IF(ISBLANK(C14),"",VLOOKUP(C14,Inscripcion!$A$1:$E$200,4,FALSE))</f>
        <v>24</v>
      </c>
      <c r="G14" s="425">
        <f>IF(ISBLANK(C14),"",VLOOKUP(C14,Inscripcion!$A$1:$E$200,5,FALSE))</f>
        <v>500</v>
      </c>
    </row>
    <row r="15" spans="2:10" ht="21" customHeight="1" x14ac:dyDescent="0.3">
      <c r="B15" s="422">
        <v>4</v>
      </c>
      <c r="C15" s="423">
        <v>3534</v>
      </c>
      <c r="D15" s="424" t="str">
        <f>IF(ISBLANK(C15),"",VLOOKUP(C15,Inscripcion!$A$1:$E$200,2,FALSE))</f>
        <v>Kristel Morales Madriz</v>
      </c>
      <c r="E15" s="425" t="str">
        <f>IF(ISBLANK(C15),"",VLOOKUP(C15,Inscripcion!$A$1:$E$200,3,FALSE))</f>
        <v>Golfito</v>
      </c>
      <c r="F15" s="425">
        <f>IF(ISBLANK(C15),"",VLOOKUP(C15,Inscripcion!$A$1:$E$200,4,FALSE))</f>
        <v>689</v>
      </c>
      <c r="G15" s="425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426" t="s">
        <v>88</v>
      </c>
      <c r="C17" s="426" t="s">
        <v>100</v>
      </c>
      <c r="D17" s="426" t="s">
        <v>89</v>
      </c>
      <c r="E17" s="427" t="s">
        <v>90</v>
      </c>
      <c r="F17" s="426" t="s">
        <v>91</v>
      </c>
      <c r="G17" s="426" t="s">
        <v>92</v>
      </c>
      <c r="H17" s="428" t="s">
        <v>93</v>
      </c>
    </row>
    <row r="18" spans="2:8" ht="21" customHeight="1" x14ac:dyDescent="0.25">
      <c r="B18" s="429">
        <v>1</v>
      </c>
      <c r="C18" s="430">
        <v>1</v>
      </c>
      <c r="D18" s="431" t="str">
        <f>D12</f>
        <v>Rowen Nicole Machado Ocampo</v>
      </c>
      <c r="E18" s="432"/>
      <c r="F18" s="432"/>
      <c r="G18" s="432"/>
      <c r="H18" s="433"/>
    </row>
    <row r="19" spans="2:8" ht="21" customHeight="1" x14ac:dyDescent="0.25">
      <c r="B19" s="434"/>
      <c r="C19" s="430">
        <v>3</v>
      </c>
      <c r="D19" s="431" t="str">
        <f>D14</f>
        <v>Amanda Jiménez Moraga</v>
      </c>
      <c r="E19" s="432"/>
      <c r="F19" s="432"/>
      <c r="G19" s="432"/>
      <c r="H19" s="435"/>
    </row>
    <row r="20" spans="2:8" ht="21" customHeight="1" x14ac:dyDescent="0.25">
      <c r="B20" s="429">
        <v>2</v>
      </c>
      <c r="C20" s="432">
        <v>4</v>
      </c>
      <c r="D20" s="431" t="str">
        <f>D15</f>
        <v>Kristel Morales Madriz</v>
      </c>
      <c r="E20" s="432"/>
      <c r="F20" s="432"/>
      <c r="G20" s="432"/>
      <c r="H20" s="433"/>
    </row>
    <row r="21" spans="2:8" ht="21" customHeight="1" x14ac:dyDescent="0.25">
      <c r="B21" s="434"/>
      <c r="C21" s="432">
        <v>2</v>
      </c>
      <c r="D21" s="431" t="str">
        <f>D13</f>
        <v>Trixy Caravaca Ramirez</v>
      </c>
      <c r="E21" s="432"/>
      <c r="F21" s="432"/>
      <c r="G21" s="432"/>
      <c r="H21" s="435"/>
    </row>
    <row r="22" spans="2:8" ht="21" customHeight="1" x14ac:dyDescent="0.25">
      <c r="B22" s="429">
        <v>3</v>
      </c>
      <c r="C22" s="432">
        <v>1</v>
      </c>
      <c r="D22" s="431" t="str">
        <f>D12</f>
        <v>Rowen Nicole Machado Ocampo</v>
      </c>
      <c r="E22" s="432"/>
      <c r="F22" s="432"/>
      <c r="G22" s="432"/>
      <c r="H22" s="436"/>
    </row>
    <row r="23" spans="2:8" ht="21" customHeight="1" x14ac:dyDescent="0.25">
      <c r="B23" s="434"/>
      <c r="C23" s="432">
        <v>2</v>
      </c>
      <c r="D23" s="431" t="str">
        <f>D13</f>
        <v>Trixy Caravaca Ramirez</v>
      </c>
      <c r="E23" s="432"/>
      <c r="F23" s="432"/>
      <c r="G23" s="432"/>
      <c r="H23" s="435"/>
    </row>
    <row r="24" spans="2:8" ht="21" customHeight="1" x14ac:dyDescent="0.25">
      <c r="B24" s="429">
        <v>4</v>
      </c>
      <c r="C24" s="430">
        <v>3</v>
      </c>
      <c r="D24" s="431" t="str">
        <f>D19</f>
        <v>Amanda Jiménez Moraga</v>
      </c>
      <c r="E24" s="432"/>
      <c r="F24" s="432"/>
      <c r="G24" s="432"/>
      <c r="H24" s="436"/>
    </row>
    <row r="25" spans="2:8" ht="21" customHeight="1" x14ac:dyDescent="0.25">
      <c r="B25" s="434"/>
      <c r="C25" s="430">
        <v>4</v>
      </c>
      <c r="D25" s="431" t="str">
        <f>D20</f>
        <v>Kristel Morales Madriz</v>
      </c>
      <c r="E25" s="432"/>
      <c r="F25" s="432"/>
      <c r="G25" s="432"/>
      <c r="H25" s="435"/>
    </row>
    <row r="26" spans="2:8" ht="21" customHeight="1" x14ac:dyDescent="0.25">
      <c r="B26" s="429">
        <v>5</v>
      </c>
      <c r="C26" s="432">
        <v>1</v>
      </c>
      <c r="D26" s="431" t="str">
        <f>D12</f>
        <v>Rowen Nicole Machado Ocampo</v>
      </c>
      <c r="E26" s="432"/>
      <c r="F26" s="432"/>
      <c r="G26" s="432"/>
      <c r="H26" s="436"/>
    </row>
    <row r="27" spans="2:8" ht="21" customHeight="1" x14ac:dyDescent="0.25">
      <c r="B27" s="434"/>
      <c r="C27" s="432">
        <v>4</v>
      </c>
      <c r="D27" s="431" t="str">
        <f>D15</f>
        <v>Kristel Morales Madriz</v>
      </c>
      <c r="E27" s="432"/>
      <c r="F27" s="432"/>
      <c r="G27" s="432"/>
      <c r="H27" s="435"/>
    </row>
    <row r="28" spans="2:8" ht="21" customHeight="1" x14ac:dyDescent="0.25">
      <c r="B28" s="429">
        <v>6</v>
      </c>
      <c r="C28" s="432">
        <v>2</v>
      </c>
      <c r="D28" s="431" t="str">
        <f>D13</f>
        <v>Trixy Caravaca Ramirez</v>
      </c>
      <c r="E28" s="432"/>
      <c r="F28" s="432"/>
      <c r="G28" s="432"/>
      <c r="H28" s="436"/>
    </row>
    <row r="29" spans="2:8" ht="21" customHeight="1" x14ac:dyDescent="0.25">
      <c r="B29" s="434"/>
      <c r="C29" s="432">
        <v>3</v>
      </c>
      <c r="D29" s="431" t="str">
        <f>D24</f>
        <v>Amanda Jiménez Moraga</v>
      </c>
      <c r="E29" s="432"/>
      <c r="F29" s="432"/>
      <c r="G29" s="432"/>
      <c r="H29" s="435"/>
    </row>
    <row r="33" spans="4:4" ht="20.25" customHeight="1" x14ac:dyDescent="0.25">
      <c r="D33" s="432" t="s">
        <v>94</v>
      </c>
    </row>
    <row r="34" spans="4:4" ht="20.25" customHeight="1" x14ac:dyDescent="0.25">
      <c r="D34" s="437" t="s">
        <v>95</v>
      </c>
    </row>
    <row r="35" spans="4:4" ht="20.25" customHeight="1" x14ac:dyDescent="0.25">
      <c r="D35" s="437" t="s">
        <v>96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39" t="s">
        <v>103</v>
      </c>
      <c r="B1" s="439" t="s">
        <v>104</v>
      </c>
    </row>
    <row r="2" spans="1:4" ht="15" customHeight="1" x14ac:dyDescent="0.25">
      <c r="A2" t="s">
        <v>105</v>
      </c>
      <c r="B2" s="439">
        <v>1</v>
      </c>
    </row>
    <row r="3" spans="1:4" ht="15" customHeight="1" x14ac:dyDescent="0.25">
      <c r="A3" t="s">
        <v>106</v>
      </c>
      <c r="B3" s="439">
        <v>2</v>
      </c>
      <c r="D3" s="440"/>
    </row>
    <row r="4" spans="1:4" ht="15" customHeight="1" x14ac:dyDescent="0.25">
      <c r="A4" t="s">
        <v>107</v>
      </c>
      <c r="B4" s="439">
        <v>3</v>
      </c>
    </row>
    <row r="5" spans="1:4" ht="15" customHeight="1" x14ac:dyDescent="0.25">
      <c r="A5" t="s">
        <v>108</v>
      </c>
      <c r="B5" s="439">
        <v>4</v>
      </c>
    </row>
    <row r="6" spans="1:4" ht="15" customHeight="1" x14ac:dyDescent="0.25">
      <c r="A6" t="s">
        <v>109</v>
      </c>
      <c r="B6" s="439">
        <v>5</v>
      </c>
    </row>
    <row r="7" spans="1:4" ht="15" customHeight="1" x14ac:dyDescent="0.25">
      <c r="A7" t="s">
        <v>106</v>
      </c>
      <c r="B7" s="439">
        <v>6</v>
      </c>
    </row>
    <row r="8" spans="1:4" ht="15" customHeight="1" x14ac:dyDescent="0.25">
      <c r="A8" t="s">
        <v>106</v>
      </c>
      <c r="B8" s="439">
        <v>7</v>
      </c>
    </row>
    <row r="9" spans="1:4" ht="15" customHeight="1" x14ac:dyDescent="0.25">
      <c r="A9" t="s">
        <v>110</v>
      </c>
      <c r="B9" s="439">
        <v>8</v>
      </c>
    </row>
    <row r="10" spans="1:4" ht="15" customHeight="1" x14ac:dyDescent="0.25">
      <c r="A10" t="s">
        <v>111</v>
      </c>
      <c r="B10" s="439">
        <v>9</v>
      </c>
    </row>
    <row r="11" spans="1:4" ht="15" customHeight="1" x14ac:dyDescent="0.25">
      <c r="A11" t="s">
        <v>106</v>
      </c>
      <c r="B11" s="439">
        <v>10</v>
      </c>
    </row>
    <row r="12" spans="1:4" ht="15" customHeight="1" x14ac:dyDescent="0.25">
      <c r="A12" t="s">
        <v>106</v>
      </c>
      <c r="B12" s="439">
        <v>11</v>
      </c>
    </row>
    <row r="13" spans="1:4" ht="15" customHeight="1" x14ac:dyDescent="0.25">
      <c r="A13" t="s">
        <v>112</v>
      </c>
      <c r="B13" s="439">
        <v>12</v>
      </c>
    </row>
    <row r="14" spans="1:4" ht="15" customHeight="1" x14ac:dyDescent="0.25">
      <c r="A14" t="s">
        <v>113</v>
      </c>
      <c r="B14" s="439">
        <v>13</v>
      </c>
    </row>
    <row r="15" spans="1:4" ht="15" customHeight="1" x14ac:dyDescent="0.25">
      <c r="A15" t="s">
        <v>106</v>
      </c>
      <c r="B15" s="439">
        <v>14</v>
      </c>
    </row>
    <row r="16" spans="1:4" ht="15" customHeight="1" x14ac:dyDescent="0.25">
      <c r="A16" t="s">
        <v>106</v>
      </c>
      <c r="B16" s="439">
        <v>15</v>
      </c>
    </row>
    <row r="17" spans="1:2" ht="15" customHeight="1" x14ac:dyDescent="0.25">
      <c r="A17" t="s">
        <v>114</v>
      </c>
      <c r="B17" s="439">
        <v>16</v>
      </c>
    </row>
    <row r="18" spans="1:2" ht="15" customHeight="1" x14ac:dyDescent="0.25">
      <c r="A18" t="s">
        <v>115</v>
      </c>
      <c r="B18" s="439">
        <v>17</v>
      </c>
    </row>
    <row r="19" spans="1:2" ht="15" customHeight="1" x14ac:dyDescent="0.25">
      <c r="A19" t="s">
        <v>106</v>
      </c>
      <c r="B19" s="439">
        <v>18</v>
      </c>
    </row>
    <row r="20" spans="1:2" ht="15" customHeight="1" x14ac:dyDescent="0.25">
      <c r="A20" t="s">
        <v>106</v>
      </c>
      <c r="B20" s="439">
        <v>19</v>
      </c>
    </row>
    <row r="21" spans="1:2" ht="15" customHeight="1" x14ac:dyDescent="0.25">
      <c r="A21" t="s">
        <v>116</v>
      </c>
      <c r="B21" s="439">
        <v>20</v>
      </c>
    </row>
    <row r="22" spans="1:2" ht="15" customHeight="1" x14ac:dyDescent="0.25">
      <c r="A22" t="s">
        <v>117</v>
      </c>
      <c r="B22" s="439">
        <v>21</v>
      </c>
    </row>
    <row r="23" spans="1:2" ht="15" customHeight="1" x14ac:dyDescent="0.25">
      <c r="A23" t="s">
        <v>106</v>
      </c>
      <c r="B23" s="439">
        <v>22</v>
      </c>
    </row>
    <row r="24" spans="1:2" ht="15" customHeight="1" x14ac:dyDescent="0.25">
      <c r="A24" t="s">
        <v>106</v>
      </c>
      <c r="B24" s="439">
        <v>23</v>
      </c>
    </row>
    <row r="25" spans="1:2" ht="15" customHeight="1" x14ac:dyDescent="0.25">
      <c r="A25" t="s">
        <v>118</v>
      </c>
      <c r="B25" s="439">
        <v>24</v>
      </c>
    </row>
    <row r="26" spans="1:2" ht="15" customHeight="1" x14ac:dyDescent="0.25">
      <c r="A26" t="s">
        <v>119</v>
      </c>
      <c r="B26" s="439">
        <v>25</v>
      </c>
    </row>
    <row r="27" spans="1:2" ht="15" customHeight="1" x14ac:dyDescent="0.25">
      <c r="A27" t="s">
        <v>106</v>
      </c>
      <c r="B27" s="439">
        <v>26</v>
      </c>
    </row>
    <row r="28" spans="1:2" ht="15" customHeight="1" x14ac:dyDescent="0.25">
      <c r="A28" t="s">
        <v>106</v>
      </c>
      <c r="B28" s="439">
        <v>27</v>
      </c>
    </row>
    <row r="29" spans="1:2" ht="15" customHeight="1" x14ac:dyDescent="0.25">
      <c r="A29" t="s">
        <v>120</v>
      </c>
      <c r="B29" s="439">
        <v>28</v>
      </c>
    </row>
    <row r="30" spans="1:2" ht="15" customHeight="1" x14ac:dyDescent="0.25">
      <c r="A30" t="s">
        <v>121</v>
      </c>
      <c r="B30" s="439">
        <v>29</v>
      </c>
    </row>
    <row r="31" spans="1:2" ht="15" customHeight="1" x14ac:dyDescent="0.25">
      <c r="A31" t="s">
        <v>106</v>
      </c>
      <c r="B31" s="439">
        <v>30</v>
      </c>
    </row>
    <row r="32" spans="1:2" ht="15" customHeight="1" x14ac:dyDescent="0.25">
      <c r="A32" t="s">
        <v>106</v>
      </c>
      <c r="B32" s="439">
        <v>31</v>
      </c>
    </row>
    <row r="33" spans="1:2" ht="15" customHeight="1" x14ac:dyDescent="0.25">
      <c r="A33" t="s">
        <v>122</v>
      </c>
      <c r="B33" s="439">
        <v>32</v>
      </c>
    </row>
    <row r="34" spans="1:2" ht="15" customHeight="1" x14ac:dyDescent="0.25">
      <c r="A34" t="s">
        <v>123</v>
      </c>
      <c r="B34" s="439">
        <v>33</v>
      </c>
    </row>
    <row r="35" spans="1:2" ht="15" customHeight="1" x14ac:dyDescent="0.25">
      <c r="A35" t="s">
        <v>106</v>
      </c>
      <c r="B35" s="439">
        <v>34</v>
      </c>
    </row>
    <row r="36" spans="1:2" ht="15" customHeight="1" x14ac:dyDescent="0.25">
      <c r="A36" t="s">
        <v>106</v>
      </c>
      <c r="B36" s="439">
        <v>35</v>
      </c>
    </row>
    <row r="37" spans="1:2" ht="15" customHeight="1" x14ac:dyDescent="0.25">
      <c r="A37" t="s">
        <v>124</v>
      </c>
      <c r="B37" s="439">
        <v>36</v>
      </c>
    </row>
    <row r="38" spans="1:2" ht="15" customHeight="1" x14ac:dyDescent="0.25">
      <c r="A38" t="s">
        <v>125</v>
      </c>
      <c r="B38" s="439">
        <v>37</v>
      </c>
    </row>
    <row r="39" spans="1:2" ht="15" customHeight="1" x14ac:dyDescent="0.25">
      <c r="A39" t="s">
        <v>106</v>
      </c>
      <c r="B39" s="439">
        <v>38</v>
      </c>
    </row>
    <row r="40" spans="1:2" ht="15" customHeight="1" x14ac:dyDescent="0.25">
      <c r="A40" t="s">
        <v>106</v>
      </c>
      <c r="B40" s="439">
        <v>39</v>
      </c>
    </row>
    <row r="41" spans="1:2" ht="15" customHeight="1" x14ac:dyDescent="0.25">
      <c r="A41" t="s">
        <v>126</v>
      </c>
      <c r="B41" s="439">
        <v>40</v>
      </c>
    </row>
    <row r="42" spans="1:2" ht="15" customHeight="1" x14ac:dyDescent="0.25">
      <c r="A42" t="s">
        <v>127</v>
      </c>
      <c r="B42" s="439">
        <v>41</v>
      </c>
    </row>
    <row r="43" spans="1:2" ht="15" customHeight="1" x14ac:dyDescent="0.25">
      <c r="A43" t="s">
        <v>106</v>
      </c>
      <c r="B43" s="439">
        <v>42</v>
      </c>
    </row>
    <row r="44" spans="1:2" ht="15" customHeight="1" x14ac:dyDescent="0.25">
      <c r="A44" t="s">
        <v>106</v>
      </c>
      <c r="B44" s="439">
        <v>43</v>
      </c>
    </row>
    <row r="45" spans="1:2" ht="15" customHeight="1" x14ac:dyDescent="0.25">
      <c r="A45" t="s">
        <v>128</v>
      </c>
      <c r="B45" s="439">
        <v>44</v>
      </c>
    </row>
    <row r="46" spans="1:2" ht="15" customHeight="1" x14ac:dyDescent="0.25">
      <c r="A46" t="s">
        <v>129</v>
      </c>
      <c r="B46" s="439">
        <v>45</v>
      </c>
    </row>
    <row r="47" spans="1:2" ht="15" customHeight="1" x14ac:dyDescent="0.25">
      <c r="A47" t="s">
        <v>106</v>
      </c>
      <c r="B47" s="439">
        <v>46</v>
      </c>
    </row>
    <row r="48" spans="1:2" ht="15" customHeight="1" x14ac:dyDescent="0.25">
      <c r="A48" t="s">
        <v>106</v>
      </c>
      <c r="B48" s="439">
        <v>47</v>
      </c>
    </row>
    <row r="49" spans="1:2" ht="15" customHeight="1" x14ac:dyDescent="0.25">
      <c r="A49" t="s">
        <v>130</v>
      </c>
      <c r="B49" s="439">
        <v>48</v>
      </c>
    </row>
    <row r="50" spans="1:2" ht="15" customHeight="1" x14ac:dyDescent="0.25">
      <c r="A50" t="s">
        <v>131</v>
      </c>
      <c r="B50" s="439">
        <v>49</v>
      </c>
    </row>
    <row r="51" spans="1:2" ht="15" customHeight="1" x14ac:dyDescent="0.25">
      <c r="A51" t="s">
        <v>106</v>
      </c>
      <c r="B51" s="439">
        <v>50</v>
      </c>
    </row>
    <row r="52" spans="1:2" ht="15" customHeight="1" x14ac:dyDescent="0.25">
      <c r="A52" t="s">
        <v>106</v>
      </c>
      <c r="B52" s="439">
        <v>51</v>
      </c>
    </row>
    <row r="53" spans="1:2" ht="15" customHeight="1" x14ac:dyDescent="0.25">
      <c r="A53" t="s">
        <v>132</v>
      </c>
      <c r="B53" s="439">
        <v>52</v>
      </c>
    </row>
    <row r="54" spans="1:2" ht="15" customHeight="1" x14ac:dyDescent="0.25">
      <c r="A54" t="s">
        <v>133</v>
      </c>
      <c r="B54" s="439">
        <v>53</v>
      </c>
    </row>
    <row r="55" spans="1:2" ht="15" customHeight="1" x14ac:dyDescent="0.25">
      <c r="A55" t="s">
        <v>106</v>
      </c>
      <c r="B55" s="439">
        <v>54</v>
      </c>
    </row>
    <row r="56" spans="1:2" ht="15" customHeight="1" x14ac:dyDescent="0.25">
      <c r="A56" t="s">
        <v>106</v>
      </c>
      <c r="B56" s="439">
        <v>55</v>
      </c>
    </row>
    <row r="57" spans="1:2" ht="15" customHeight="1" x14ac:dyDescent="0.25">
      <c r="A57" t="s">
        <v>134</v>
      </c>
      <c r="B57" s="439">
        <v>56</v>
      </c>
    </row>
    <row r="58" spans="1:2" ht="15" customHeight="1" x14ac:dyDescent="0.25">
      <c r="A58" t="s">
        <v>135</v>
      </c>
      <c r="B58" s="439">
        <v>57</v>
      </c>
    </row>
    <row r="59" spans="1:2" ht="15" customHeight="1" x14ac:dyDescent="0.25">
      <c r="A59" t="s">
        <v>106</v>
      </c>
      <c r="B59" s="439">
        <v>58</v>
      </c>
    </row>
    <row r="60" spans="1:2" ht="15" customHeight="1" x14ac:dyDescent="0.25">
      <c r="A60" t="s">
        <v>106</v>
      </c>
      <c r="B60" s="439">
        <v>59</v>
      </c>
    </row>
    <row r="61" spans="1:2" ht="15" customHeight="1" x14ac:dyDescent="0.25">
      <c r="A61" t="s">
        <v>136</v>
      </c>
      <c r="B61" s="439">
        <v>60</v>
      </c>
    </row>
    <row r="62" spans="1:2" ht="15" customHeight="1" x14ac:dyDescent="0.25">
      <c r="A62" t="s">
        <v>137</v>
      </c>
      <c r="B62" s="439">
        <v>61</v>
      </c>
    </row>
    <row r="63" spans="1:2" ht="15" customHeight="1" x14ac:dyDescent="0.25">
      <c r="A63" t="s">
        <v>138</v>
      </c>
      <c r="B63" s="439">
        <v>62</v>
      </c>
    </row>
    <row r="64" spans="1:2" ht="15" customHeight="1" x14ac:dyDescent="0.25">
      <c r="A64" t="s">
        <v>106</v>
      </c>
      <c r="B64" s="439">
        <v>63</v>
      </c>
    </row>
    <row r="65" spans="1:2" ht="15" customHeight="1" x14ac:dyDescent="0.25">
      <c r="A65" t="s">
        <v>139</v>
      </c>
      <c r="B65" s="439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>
      <selection activeCell="D14" sqref="D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77</v>
      </c>
      <c r="H7" s="234">
        <v>44630.696084571762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78</v>
      </c>
      <c r="C9" s="212"/>
      <c r="D9" s="213" t="s">
        <v>97</v>
      </c>
      <c r="E9" s="211" t="s">
        <v>79</v>
      </c>
      <c r="F9" s="5" t="s">
        <v>183</v>
      </c>
      <c r="G9" s="211" t="s">
        <v>80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81</v>
      </c>
      <c r="C11" s="215" t="s">
        <v>82</v>
      </c>
      <c r="D11" s="215" t="s">
        <v>83</v>
      </c>
      <c r="E11" s="215" t="s">
        <v>84</v>
      </c>
      <c r="F11" s="215" t="s">
        <v>85</v>
      </c>
      <c r="G11" s="215" t="s">
        <v>86</v>
      </c>
    </row>
    <row r="12" spans="2:10" ht="21" customHeight="1" x14ac:dyDescent="0.35">
      <c r="B12" s="216">
        <v>1</v>
      </c>
      <c r="C12" s="217">
        <v>2672</v>
      </c>
      <c r="D12" s="218" t="str">
        <f>IF(ISBLANK(C12),"",VLOOKUP(C12,Inscripcion!$A$1:$E$200,2,FALSE))</f>
        <v>Lucia Zavaleta Ovares</v>
      </c>
      <c r="E12" s="219" t="str">
        <f>IF(ISBLANK(C12),"",VLOOKUP(C12,Inscripcion!$A$1:$E$200,3,FALSE))</f>
        <v>Esparza</v>
      </c>
      <c r="F12" s="219">
        <f>IF(ISBLANK(C12),"",VLOOKUP(C12,Inscripcion!$A$1:$E$200,4,FALSE))</f>
        <v>1</v>
      </c>
      <c r="G12" s="219">
        <f>IF(ISBLANK(C12),"",VLOOKUP(C12,Inscripcion!$A$1:$E$200,5,FALSE))</f>
        <v>500</v>
      </c>
    </row>
    <row r="13" spans="2:10" ht="21" customHeight="1" x14ac:dyDescent="0.35">
      <c r="B13" s="216">
        <v>2</v>
      </c>
      <c r="C13" s="217">
        <v>1553</v>
      </c>
      <c r="D13" s="218" t="str">
        <f>IF(ISBLANK(C13),"",VLOOKUP(C13,Inscripcion!$A$1:$E$200,2,FALSE))</f>
        <v>Mónica Alfaro Chinchilla</v>
      </c>
      <c r="E13" s="219" t="str">
        <f>IF(ISBLANK(C13),"",VLOOKUP(C13,Inscripcion!$A$1:$E$200,3,FALSE))</f>
        <v>Escazu</v>
      </c>
      <c r="F13" s="219">
        <f>IF(ISBLANK(C13),"",VLOOKUP(C13,Inscripcion!$A$1:$E$200,4,FALSE))</f>
        <v>14</v>
      </c>
      <c r="G13" s="219">
        <f>IF(ISBLANK(C13),"",VLOOKUP(C13,Inscripcion!$A$1:$E$200,5,FALSE))</f>
        <v>500</v>
      </c>
    </row>
    <row r="14" spans="2:10" ht="21" customHeight="1" x14ac:dyDescent="0.35">
      <c r="B14" s="216">
        <v>3</v>
      </c>
      <c r="C14" s="217">
        <v>3426</v>
      </c>
      <c r="D14" s="218" t="str">
        <f>IF(ISBLANK(C14),"",VLOOKUP(C14,Inscripcion!$A$1:$E$200,2,FALSE))</f>
        <v>Thaylin Garbanzo Ulate</v>
      </c>
      <c r="E14" s="219" t="str">
        <f>IF(ISBLANK(C14),"",VLOOKUP(C14,Inscripcion!$A$1:$E$200,3,FALSE))</f>
        <v>Desamparados</v>
      </c>
      <c r="F14" s="219">
        <f>IF(ISBLANK(C14),"",VLOOKUP(C14,Inscripcion!$A$1:$E$200,4,FALSE))</f>
        <v>73</v>
      </c>
      <c r="G14" s="219">
        <f>IF(ISBLANK(C14),"",VLOOKUP(C14,Inscripcion!$A$1:$E$200,5,FALSE))</f>
        <v>500</v>
      </c>
    </row>
    <row r="15" spans="2:10" ht="21" customHeight="1" x14ac:dyDescent="0.25">
      <c r="F15" s="220" t="s">
        <v>87</v>
      </c>
      <c r="G15" s="220" t="s">
        <v>87</v>
      </c>
    </row>
    <row r="16" spans="2:10" ht="21" customHeight="1" x14ac:dyDescent="0.25"/>
    <row r="17" spans="2:10" ht="21" customHeight="1" x14ac:dyDescent="0.25">
      <c r="B17" s="221" t="s">
        <v>88</v>
      </c>
      <c r="C17" s="221"/>
      <c r="D17" s="221" t="s">
        <v>89</v>
      </c>
      <c r="E17" s="222" t="s">
        <v>90</v>
      </c>
      <c r="F17" s="221" t="s">
        <v>91</v>
      </c>
      <c r="G17" s="221" t="s">
        <v>92</v>
      </c>
      <c r="H17" s="223" t="s">
        <v>93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Lucia Zavaleta Ovares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Thaylin Garbanzo Ulate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Lucia Zavaleta Ovares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Mónica Alfaro Chinchilla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Mónica Alfaro Chinchilla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Thaylin Garbanzo Ulate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94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95</v>
      </c>
      <c r="E27" s="212"/>
      <c r="F27" s="212"/>
    </row>
    <row r="28" spans="2:10" ht="21" customHeight="1" x14ac:dyDescent="0.25">
      <c r="D28" s="233" t="s">
        <v>96</v>
      </c>
      <c r="E28" s="212"/>
      <c r="F28" s="21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W138"/>
  <sheetViews>
    <sheetView tabSelected="1"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3" width="6.7109375" customWidth="1"/>
    <col min="14" max="14" width="0.7109375" customWidth="1"/>
    <col min="15" max="15" width="2.42578125" customWidth="1"/>
    <col min="16" max="16" width="3" customWidth="1"/>
    <col min="17" max="17" width="2.5703125" customWidth="1"/>
    <col min="18" max="18" width="6.7109375" customWidth="1"/>
    <col min="19" max="19" width="30.5703125" customWidth="1"/>
    <col min="20" max="20" width="10.7109375" customWidth="1"/>
    <col min="21" max="23" width="5.7109375" customWidth="1"/>
    <col min="24" max="24" width="7.140625" customWidth="1"/>
  </cols>
  <sheetData>
    <row r="1" spans="2:23" ht="12" customHeight="1" x14ac:dyDescent="0.25">
      <c r="G1" s="441"/>
      <c r="H1" s="441"/>
      <c r="I1" s="441"/>
      <c r="J1" s="441"/>
      <c r="K1" s="441"/>
      <c r="L1" s="441"/>
      <c r="M1" s="441"/>
      <c r="N1" s="441"/>
      <c r="W1" s="442"/>
    </row>
    <row r="2" spans="2:23" ht="12" customHeight="1" x14ac:dyDescent="0.25">
      <c r="G2" s="441"/>
      <c r="H2" s="441"/>
      <c r="I2" s="441"/>
      <c r="J2" s="441"/>
      <c r="K2" s="441"/>
      <c r="L2" s="441"/>
      <c r="M2" s="441"/>
      <c r="N2" s="441"/>
      <c r="W2" s="442"/>
    </row>
    <row r="3" spans="2:23" ht="12" customHeight="1" x14ac:dyDescent="0.25">
      <c r="G3" s="441"/>
      <c r="H3" s="441"/>
      <c r="I3" s="441"/>
      <c r="J3" s="441"/>
      <c r="K3" s="441"/>
      <c r="L3" s="441"/>
      <c r="M3" s="441"/>
      <c r="N3" s="441"/>
      <c r="W3" s="442"/>
    </row>
    <row r="4" spans="2:23" ht="12" customHeight="1" x14ac:dyDescent="0.25">
      <c r="G4" s="441"/>
      <c r="H4" s="441"/>
      <c r="I4" s="441"/>
      <c r="J4" s="441"/>
      <c r="K4" s="441"/>
      <c r="L4" s="441"/>
      <c r="M4" s="441"/>
      <c r="N4" s="441"/>
      <c r="W4" s="442"/>
    </row>
    <row r="5" spans="2:23" ht="23.25" customHeight="1" x14ac:dyDescent="0.25">
      <c r="B5" s="529" t="s">
        <v>140</v>
      </c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1"/>
    </row>
    <row r="6" spans="2:23" ht="23.25" customHeight="1" x14ac:dyDescent="0.25">
      <c r="B6" s="532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4"/>
    </row>
    <row r="7" spans="2:23" ht="12" customHeight="1" x14ac:dyDescent="0.25">
      <c r="G7" s="441"/>
      <c r="H7" s="441"/>
      <c r="I7" s="441"/>
      <c r="J7" s="441"/>
      <c r="K7" s="441"/>
      <c r="L7" s="441"/>
      <c r="M7" s="441"/>
      <c r="N7" s="441"/>
      <c r="R7" s="535" t="s">
        <v>141</v>
      </c>
      <c r="S7" s="536"/>
      <c r="T7" s="536"/>
      <c r="U7" s="536"/>
      <c r="V7" s="536"/>
      <c r="W7" s="537"/>
    </row>
    <row r="8" spans="2:23" ht="12" customHeight="1" x14ac:dyDescent="0.25">
      <c r="B8" s="443" t="s">
        <v>142</v>
      </c>
      <c r="C8" s="444">
        <v>1</v>
      </c>
      <c r="D8" s="445" t="str">
        <f t="shared" ref="D8:D39" si="0">VLOOKUP(C8,$U$8:$Y$200,2,FALSE)</f>
        <v>-</v>
      </c>
      <c r="E8" s="446" t="str">
        <f>IF(ISBLANK(D8),"",IF(EXACT(D8,"-"),"BYE",VLOOKUP(D8,Inscripcion!$A$1:$E$200,2,FALSE)))</f>
        <v>BYE</v>
      </c>
      <c r="F8" s="447" t="str">
        <f>IF(EXACT(D8,"-"),"",VLOOKUP(D8,Inscripcion!$A$1:$E$200,3,FALSE))</f>
        <v/>
      </c>
      <c r="G8" s="448"/>
      <c r="H8" s="448"/>
      <c r="I8" s="448"/>
      <c r="J8" s="448"/>
      <c r="K8" s="448"/>
      <c r="L8" s="448"/>
      <c r="M8" s="448"/>
      <c r="O8" s="449" t="s">
        <v>143</v>
      </c>
      <c r="P8" s="450">
        <v>1</v>
      </c>
      <c r="Q8" s="451" t="s">
        <v>105</v>
      </c>
      <c r="R8" s="452"/>
      <c r="S8" s="453" t="str">
        <f>IF(ISBLANK(R8),"",VLOOKUP(R8,Inscripcion!$A$1:$E$200,2,FALSE))</f>
        <v/>
      </c>
      <c r="T8" s="454" t="str">
        <f>IF(ISBLANK(R8),"",VLOOKUP(R8,Inscripcion!$A$1:$E$200,3,FALSE))</f>
        <v/>
      </c>
      <c r="U8" s="455">
        <f>VLOOKUP(Q8,Rifa!$A$1:$C$100,2,FALSE)</f>
        <v>1</v>
      </c>
      <c r="V8" s="456" t="str">
        <f>IF(ISBLANK(R8), "-", R8)</f>
        <v>-</v>
      </c>
      <c r="W8" s="457" t="str">
        <f t="shared" ref="W8:W39" si="1">IF(U8=0,0,IF(U8&lt;17,"UP","DO"))</f>
        <v>UP</v>
      </c>
    </row>
    <row r="9" spans="2:23" ht="12" customHeight="1" x14ac:dyDescent="0.25">
      <c r="B9" s="458"/>
      <c r="C9" s="444">
        <v>2</v>
      </c>
      <c r="D9" s="445" t="str">
        <f t="shared" si="0"/>
        <v>-</v>
      </c>
      <c r="E9" s="446" t="str">
        <f>IF(ISBLANK(D9),"",IF(EXACT(D9,"-"),"BYE",VLOOKUP(D9,Inscripcion!$A$1:$E$200,2,FALSE)))</f>
        <v>BYE</v>
      </c>
      <c r="F9" s="447" t="str">
        <f>IF(EXACT(D9,"-"),"",VLOOKUP(D9,Inscripcion!$A$1:$E$200,3,FALSE))</f>
        <v/>
      </c>
      <c r="G9" s="459"/>
      <c r="H9" s="448"/>
      <c r="I9" s="448"/>
      <c r="J9" s="448"/>
      <c r="K9" s="448"/>
      <c r="L9" s="448"/>
      <c r="M9" s="448"/>
      <c r="O9" s="460" t="s">
        <v>143</v>
      </c>
      <c r="P9" s="461">
        <v>2</v>
      </c>
      <c r="Q9" s="462" t="s">
        <v>139</v>
      </c>
      <c r="R9" s="463"/>
      <c r="S9" s="453" t="str">
        <f>IF(ISBLANK(R9),"",VLOOKUP(R9,Inscripcion!$A$1:$E$200,2,FALSE))</f>
        <v/>
      </c>
      <c r="T9" s="454" t="str">
        <f>IF(ISBLANK(R9),"",VLOOKUP(R9,Inscripcion!$A$1:$E$200,3,FALSE))</f>
        <v/>
      </c>
      <c r="U9" s="455">
        <f>VLOOKUP(Q9,Rifa!$A$1:$C$100,2,FALSE)</f>
        <v>64</v>
      </c>
      <c r="V9" s="456" t="str">
        <f t="shared" ref="V9:V24" si="2">IF(ISBLANK(R9),"-",R9)</f>
        <v>-</v>
      </c>
      <c r="W9" s="464" t="str">
        <f t="shared" si="1"/>
        <v>DO</v>
      </c>
    </row>
    <row r="10" spans="2:23" ht="12" customHeight="1" x14ac:dyDescent="0.25">
      <c r="B10" s="465" t="s">
        <v>144</v>
      </c>
      <c r="C10" s="444">
        <v>3</v>
      </c>
      <c r="D10" s="445" t="str">
        <f t="shared" si="0"/>
        <v>-</v>
      </c>
      <c r="E10" s="453" t="str">
        <f>IF(ISBLANK(D10),"",IF(EXACT(D10,"-"),"BYE",VLOOKUP(D10,Inscripcion!$A$1:$E$200,2,FALSE)))</f>
        <v>BYE</v>
      </c>
      <c r="F10" s="447" t="str">
        <f>IF(EXACT(D10,"-"),"",VLOOKUP(D10,Inscripcion!$A$1:$E$200,3,FALSE))</f>
        <v/>
      </c>
      <c r="G10" s="466"/>
      <c r="H10" s="467"/>
      <c r="I10" s="448"/>
      <c r="J10" s="448"/>
      <c r="K10" s="448"/>
      <c r="L10" s="448"/>
      <c r="M10" s="448"/>
      <c r="N10" s="441"/>
      <c r="O10" s="468" t="s">
        <v>143</v>
      </c>
      <c r="P10" s="469">
        <v>3</v>
      </c>
      <c r="Q10" s="470" t="s">
        <v>122</v>
      </c>
      <c r="R10" s="463"/>
      <c r="S10" s="453" t="str">
        <f>IF(ISBLANK(R10),"",VLOOKUP(R10,Inscripcion!$A$1:$E$200,2,FALSE))</f>
        <v/>
      </c>
      <c r="T10" s="454" t="str">
        <f>IF(ISBLANK(R10),"",VLOOKUP(R10,Inscripcion!$A$1:$E$200,3,FALSE))</f>
        <v/>
      </c>
      <c r="U10" s="455">
        <f>VLOOKUP(Q10,Rifa!$A$1:$C$100,2,FALSE)</f>
        <v>32</v>
      </c>
      <c r="V10" s="456" t="str">
        <f t="shared" si="2"/>
        <v>-</v>
      </c>
      <c r="W10" s="464" t="str">
        <f t="shared" si="1"/>
        <v>DO</v>
      </c>
    </row>
    <row r="11" spans="2:23" ht="12" customHeight="1" x14ac:dyDescent="0.25">
      <c r="B11" s="471" t="s">
        <v>145</v>
      </c>
      <c r="C11" s="472">
        <v>4</v>
      </c>
      <c r="D11" s="473" t="str">
        <f t="shared" si="0"/>
        <v>-</v>
      </c>
      <c r="E11" s="474" t="str">
        <f>IF(ISBLANK(D11),"",IF(EXACT(D11,"-"),"BYE",VLOOKUP(D11,Inscripcion!$A$1:$E$200,2,FALSE)))</f>
        <v>BYE</v>
      </c>
      <c r="F11" s="475" t="str">
        <f>IF(EXACT(D11,"-"),"",VLOOKUP(D11,Inscripcion!$A$1:$E$200,3,FALSE))</f>
        <v/>
      </c>
      <c r="G11" s="448"/>
      <c r="H11" s="476"/>
      <c r="I11" s="448"/>
      <c r="J11" s="448"/>
      <c r="K11" s="448"/>
      <c r="L11" s="448"/>
      <c r="M11" s="448"/>
      <c r="N11" s="441"/>
      <c r="O11" s="468" t="s">
        <v>143</v>
      </c>
      <c r="P11" s="469">
        <v>4</v>
      </c>
      <c r="Q11" s="470" t="s">
        <v>123</v>
      </c>
      <c r="R11" s="463"/>
      <c r="S11" s="453" t="str">
        <f>IF(ISBLANK(R11),"",VLOOKUP(R11,Inscripcion!$A$1:$E$200,2,FALSE))</f>
        <v/>
      </c>
      <c r="T11" s="454" t="str">
        <f>IF(ISBLANK(R11),"",VLOOKUP(R11,Inscripcion!$A$1:$E$200,3,FALSE))</f>
        <v/>
      </c>
      <c r="U11" s="455">
        <f>VLOOKUP(Q11,Rifa!$A$1:$C$100,2,FALSE)</f>
        <v>33</v>
      </c>
      <c r="V11" s="456" t="str">
        <f t="shared" si="2"/>
        <v>-</v>
      </c>
      <c r="W11" s="464" t="str">
        <f t="shared" si="1"/>
        <v>DO</v>
      </c>
    </row>
    <row r="12" spans="2:23" ht="12" customHeight="1" x14ac:dyDescent="0.25">
      <c r="B12" s="477" t="s">
        <v>145</v>
      </c>
      <c r="C12" s="478">
        <v>5</v>
      </c>
      <c r="D12" s="479" t="str">
        <f t="shared" si="0"/>
        <v>-</v>
      </c>
      <c r="E12" s="480" t="str">
        <f>IF(ISBLANK(D12),"",IF(EXACT(D12,"-"),"BYE",VLOOKUP(D12,Inscripcion!$A$1:$E$200,2,FALSE)))</f>
        <v>BYE</v>
      </c>
      <c r="F12" s="481" t="str">
        <f>IF(EXACT(D12,"-"),"",VLOOKUP(D12,Inscripcion!$A$1:$E$200,3,FALSE))</f>
        <v/>
      </c>
      <c r="G12" s="448"/>
      <c r="H12" s="476"/>
      <c r="I12" s="467"/>
      <c r="J12" s="448"/>
      <c r="K12" s="448"/>
      <c r="L12" s="448"/>
      <c r="M12" s="448"/>
      <c r="N12" s="441"/>
      <c r="O12" s="482" t="s">
        <v>143</v>
      </c>
      <c r="P12" s="483">
        <v>5</v>
      </c>
      <c r="Q12" s="484" t="s">
        <v>114</v>
      </c>
      <c r="R12" s="463"/>
      <c r="S12" s="453" t="str">
        <f>IF(ISBLANK(R12),"",VLOOKUP(R12,Inscripcion!$A$1:$E$200,2,FALSE))</f>
        <v/>
      </c>
      <c r="T12" s="454" t="str">
        <f>IF(ISBLANK(R12),"",VLOOKUP(R12,Inscripcion!$A$1:$E$200,3,FALSE))</f>
        <v/>
      </c>
      <c r="U12" s="455">
        <f>VLOOKUP(Q12,Rifa!$A$1:$C$100,2,FALSE)</f>
        <v>16</v>
      </c>
      <c r="V12" s="456" t="str">
        <f t="shared" si="2"/>
        <v>-</v>
      </c>
      <c r="W12" s="464" t="str">
        <f t="shared" si="1"/>
        <v>UP</v>
      </c>
    </row>
    <row r="13" spans="2:23" ht="12" customHeight="1" x14ac:dyDescent="0.25">
      <c r="B13" s="465" t="s">
        <v>144</v>
      </c>
      <c r="C13" s="444">
        <v>6</v>
      </c>
      <c r="D13" s="445" t="str">
        <f t="shared" si="0"/>
        <v>-</v>
      </c>
      <c r="E13" s="485" t="str">
        <f>IF(ISBLANK(D13),"",IF(EXACT(D13,"-"),"BYE",VLOOKUP(D13,Inscripcion!$A$1:$E$200,2,FALSE)))</f>
        <v>BYE</v>
      </c>
      <c r="F13" s="447" t="str">
        <f>IF(EXACT(D13,"-"),"",VLOOKUP(D13,Inscripcion!$A$1:$E$200,3,FALSE))</f>
        <v/>
      </c>
      <c r="G13" s="459"/>
      <c r="H13" s="486"/>
      <c r="I13" s="476"/>
      <c r="J13" s="448"/>
      <c r="K13" s="448"/>
      <c r="L13" s="448"/>
      <c r="M13" s="448"/>
      <c r="N13" s="441"/>
      <c r="O13" s="482" t="s">
        <v>143</v>
      </c>
      <c r="P13" s="483">
        <v>6</v>
      </c>
      <c r="Q13" s="484" t="s">
        <v>115</v>
      </c>
      <c r="R13" s="463"/>
      <c r="S13" s="453" t="str">
        <f>IF(ISBLANK(R13),"",VLOOKUP(R13,Inscripcion!$A$1:$E$200,2,FALSE))</f>
        <v/>
      </c>
      <c r="T13" s="454" t="str">
        <f>IF(ISBLANK(R13),"",VLOOKUP(R13,Inscripcion!$A$1:$E$200,3,FALSE))</f>
        <v/>
      </c>
      <c r="U13" s="455">
        <f>VLOOKUP(Q13,Rifa!$A$1:$C$100,2,FALSE)</f>
        <v>17</v>
      </c>
      <c r="V13" s="456" t="str">
        <f t="shared" si="2"/>
        <v>-</v>
      </c>
      <c r="W13" s="464" t="str">
        <f t="shared" si="1"/>
        <v>DO</v>
      </c>
    </row>
    <row r="14" spans="2:23" ht="12" customHeight="1" x14ac:dyDescent="0.25">
      <c r="B14" s="465" t="s">
        <v>144</v>
      </c>
      <c r="C14" s="444">
        <v>7</v>
      </c>
      <c r="D14" s="445" t="str">
        <f t="shared" si="0"/>
        <v>-</v>
      </c>
      <c r="E14" s="453" t="str">
        <f>IF(ISBLANK(D14),"",IF(EXACT(D14,"-"),"BYE",VLOOKUP(D14,Inscripcion!$A$1:$E$200,2,FALSE)))</f>
        <v>BYE</v>
      </c>
      <c r="F14" s="447" t="str">
        <f>IF(EXACT(D14,"-"),"",VLOOKUP(D14,Inscripcion!$A$1:$E$200,3,FALSE))</f>
        <v/>
      </c>
      <c r="G14" s="466"/>
      <c r="H14" s="448"/>
      <c r="I14" s="476"/>
      <c r="J14" s="448"/>
      <c r="K14" s="448"/>
      <c r="L14" s="448"/>
      <c r="M14" s="448"/>
      <c r="N14" s="441"/>
      <c r="O14" s="482" t="s">
        <v>143</v>
      </c>
      <c r="P14" s="483">
        <v>7</v>
      </c>
      <c r="Q14" s="484" t="s">
        <v>130</v>
      </c>
      <c r="R14" s="463"/>
      <c r="S14" s="453" t="str">
        <f>IF(ISBLANK(R14),"",VLOOKUP(R14,Inscripcion!$A$1:$E$200,2,FALSE))</f>
        <v/>
      </c>
      <c r="T14" s="454" t="str">
        <f>IF(ISBLANK(R14),"",VLOOKUP(R14,Inscripcion!$A$1:$E$200,3,FALSE))</f>
        <v/>
      </c>
      <c r="U14" s="455">
        <f>VLOOKUP(Q14,Rifa!$A$1:$C$100,2,FALSE)</f>
        <v>48</v>
      </c>
      <c r="V14" s="456" t="str">
        <f t="shared" si="2"/>
        <v>-</v>
      </c>
      <c r="W14" s="464" t="str">
        <f t="shared" si="1"/>
        <v>DO</v>
      </c>
    </row>
    <row r="15" spans="2:23" ht="12" customHeight="1" x14ac:dyDescent="0.25">
      <c r="B15" s="487" t="s">
        <v>145</v>
      </c>
      <c r="C15" s="488">
        <v>8</v>
      </c>
      <c r="D15" s="489" t="str">
        <f t="shared" si="0"/>
        <v>-</v>
      </c>
      <c r="E15" s="490" t="str">
        <f>IF(ISBLANK(D15),"",IF(EXACT(D15,"-"),"BYE",VLOOKUP(D15,Inscripcion!$A$1:$E$200,2,FALSE)))</f>
        <v>BYE</v>
      </c>
      <c r="F15" s="491" t="str">
        <f>IF(EXACT(D15,"-"),"",VLOOKUP(D15,Inscripcion!$A$1:$E$200,3,FALSE))</f>
        <v/>
      </c>
      <c r="G15" s="448"/>
      <c r="H15" s="448"/>
      <c r="I15" s="476"/>
      <c r="J15" s="448"/>
      <c r="K15" s="448"/>
      <c r="L15" s="448"/>
      <c r="M15" s="448"/>
      <c r="N15" s="441"/>
      <c r="O15" s="482" t="s">
        <v>143</v>
      </c>
      <c r="P15" s="483">
        <v>8</v>
      </c>
      <c r="Q15" s="484" t="s">
        <v>131</v>
      </c>
      <c r="R15" s="463"/>
      <c r="S15" s="453" t="str">
        <f>IF(ISBLANK(R15),"",VLOOKUP(R15,Inscripcion!$A$1:$E$200,2,FALSE))</f>
        <v/>
      </c>
      <c r="T15" s="454" t="str">
        <f>IF(ISBLANK(R15),"",VLOOKUP(R15,Inscripcion!$A$1:$E$200,3,FALSE))</f>
        <v/>
      </c>
      <c r="U15" s="455">
        <f>VLOOKUP(Q15,Rifa!$A$1:$C$100,2,FALSE)</f>
        <v>49</v>
      </c>
      <c r="V15" s="456" t="str">
        <f t="shared" si="2"/>
        <v>-</v>
      </c>
      <c r="W15" s="464" t="str">
        <f t="shared" si="1"/>
        <v>DO</v>
      </c>
    </row>
    <row r="16" spans="2:23" ht="12" customHeight="1" x14ac:dyDescent="0.25">
      <c r="B16" s="477" t="s">
        <v>145</v>
      </c>
      <c r="C16" s="478">
        <v>9</v>
      </c>
      <c r="D16" s="479" t="str">
        <f t="shared" si="0"/>
        <v>-</v>
      </c>
      <c r="E16" s="480" t="str">
        <f>IF(ISBLANK(D16),"",IF(EXACT(D16,"-"),"BYE",VLOOKUP(D16,Inscripcion!$A$1:$E$200,2,FALSE)))</f>
        <v>BYE</v>
      </c>
      <c r="F16" s="481" t="str">
        <f>IF(EXACT(D16,"-"),"",VLOOKUP(D16,Inscripcion!$A$1:$E$200,3,FALSE))</f>
        <v/>
      </c>
      <c r="G16" s="448"/>
      <c r="H16" s="448"/>
      <c r="I16" s="476"/>
      <c r="J16" s="467"/>
      <c r="K16" s="448"/>
      <c r="L16" s="448"/>
      <c r="M16" s="448"/>
      <c r="N16" s="441"/>
      <c r="O16" s="492" t="s">
        <v>143</v>
      </c>
      <c r="P16" s="493">
        <v>9</v>
      </c>
      <c r="Q16" s="494" t="s">
        <v>119</v>
      </c>
      <c r="R16" s="463"/>
      <c r="S16" s="453" t="str">
        <f>IF(ISBLANK(R16),"",VLOOKUP(R16,Inscripcion!$A$1:$E$200,2,FALSE))</f>
        <v/>
      </c>
      <c r="T16" s="454" t="str">
        <f>IF(ISBLANK(R16),"",VLOOKUP(R16,Inscripcion!$A$1:$E$200,3,FALSE))</f>
        <v/>
      </c>
      <c r="U16" s="455">
        <f>VLOOKUP(Q16,Rifa!$A$1:$C$100,2,FALSE)</f>
        <v>25</v>
      </c>
      <c r="V16" s="456" t="str">
        <f t="shared" si="2"/>
        <v>-</v>
      </c>
      <c r="W16" s="464" t="str">
        <f t="shared" si="1"/>
        <v>DO</v>
      </c>
    </row>
    <row r="17" spans="2:23" ht="12" customHeight="1" x14ac:dyDescent="0.25">
      <c r="B17" s="465" t="s">
        <v>144</v>
      </c>
      <c r="C17" s="444">
        <v>10</v>
      </c>
      <c r="D17" s="445" t="str">
        <f t="shared" si="0"/>
        <v>-</v>
      </c>
      <c r="E17" s="485" t="str">
        <f>IF(ISBLANK(D17),"",IF(EXACT(D17,"-"),"BYE",VLOOKUP(D17,Inscripcion!$A$1:$E$200,2,FALSE)))</f>
        <v>BYE</v>
      </c>
      <c r="F17" s="447" t="str">
        <f>IF(EXACT(D17,"-"),"",VLOOKUP(D17,Inscripcion!$A$1:$E$200,3,FALSE))</f>
        <v/>
      </c>
      <c r="G17" s="459"/>
      <c r="H17" s="448"/>
      <c r="I17" s="476"/>
      <c r="J17" s="476"/>
      <c r="K17" s="448"/>
      <c r="L17" s="448"/>
      <c r="M17" s="448"/>
      <c r="N17" s="441"/>
      <c r="O17" s="492" t="s">
        <v>143</v>
      </c>
      <c r="P17" s="493">
        <v>10</v>
      </c>
      <c r="Q17" s="494" t="s">
        <v>111</v>
      </c>
      <c r="R17" s="463"/>
      <c r="S17" s="453" t="str">
        <f>IF(ISBLANK(R17),"",VLOOKUP(R17,Inscripcion!$A$1:$E$200,2,FALSE))</f>
        <v/>
      </c>
      <c r="T17" s="454" t="str">
        <f>IF(ISBLANK(R17),"",VLOOKUP(R17,Inscripcion!$A$1:$E$200,3,FALSE))</f>
        <v/>
      </c>
      <c r="U17" s="455">
        <f>VLOOKUP(Q17,Rifa!$A$1:$C$100,2,FALSE)</f>
        <v>9</v>
      </c>
      <c r="V17" s="456" t="str">
        <f t="shared" si="2"/>
        <v>-</v>
      </c>
      <c r="W17" s="464" t="str">
        <f t="shared" si="1"/>
        <v>UP</v>
      </c>
    </row>
    <row r="18" spans="2:23" ht="12" customHeight="1" x14ac:dyDescent="0.25">
      <c r="B18" s="465" t="s">
        <v>144</v>
      </c>
      <c r="C18" s="444">
        <v>11</v>
      </c>
      <c r="D18" s="445" t="str">
        <f t="shared" si="0"/>
        <v>-</v>
      </c>
      <c r="E18" s="453" t="str">
        <f>IF(ISBLANK(D18),"",IF(EXACT(D18,"-"),"BYE",VLOOKUP(D18,Inscripcion!$A$1:$E$200,2,FALSE)))</f>
        <v>BYE</v>
      </c>
      <c r="F18" s="447" t="str">
        <f>IF(EXACT(D18,"-"),"",VLOOKUP(D18,Inscripcion!$A$1:$E$200,3,FALSE))</f>
        <v/>
      </c>
      <c r="G18" s="466"/>
      <c r="H18" s="467"/>
      <c r="I18" s="476"/>
      <c r="J18" s="476"/>
      <c r="K18" s="448"/>
      <c r="L18" s="448"/>
      <c r="M18" s="448"/>
      <c r="N18" s="441"/>
      <c r="O18" s="492" t="s">
        <v>143</v>
      </c>
      <c r="P18" s="493">
        <v>11</v>
      </c>
      <c r="Q18" s="494" t="s">
        <v>135</v>
      </c>
      <c r="R18" s="463"/>
      <c r="S18" s="453" t="str">
        <f>IF(ISBLANK(R18),"",VLOOKUP(R18,Inscripcion!$A$1:$E$200,2,FALSE))</f>
        <v/>
      </c>
      <c r="T18" s="454" t="str">
        <f>IF(ISBLANK(R18),"",VLOOKUP(R18,Inscripcion!$A$1:$E$200,3,FALSE))</f>
        <v/>
      </c>
      <c r="U18" s="455">
        <f>VLOOKUP(Q18,Rifa!$A$1:$C$100,2,FALSE)</f>
        <v>57</v>
      </c>
      <c r="V18" s="456" t="str">
        <f t="shared" si="2"/>
        <v>-</v>
      </c>
      <c r="W18" s="464" t="str">
        <f t="shared" si="1"/>
        <v>DO</v>
      </c>
    </row>
    <row r="19" spans="2:23" ht="12" customHeight="1" x14ac:dyDescent="0.25">
      <c r="B19" s="495" t="s">
        <v>146</v>
      </c>
      <c r="C19" s="472">
        <v>12</v>
      </c>
      <c r="D19" s="473" t="str">
        <f t="shared" si="0"/>
        <v>-</v>
      </c>
      <c r="E19" s="474" t="str">
        <f>IF(ISBLANK(D19),"",IF(EXACT(D19,"-"),"BYE",VLOOKUP(D19,Inscripcion!$A$1:$E$200,2,FALSE)))</f>
        <v>BYE</v>
      </c>
      <c r="F19" s="475" t="str">
        <f>IF(EXACT(D19,"-"),"",VLOOKUP(D19,Inscripcion!$A$1:$E$200,3,FALSE))</f>
        <v/>
      </c>
      <c r="G19" s="448"/>
      <c r="H19" s="476"/>
      <c r="I19" s="486"/>
      <c r="J19" s="476"/>
      <c r="K19" s="448"/>
      <c r="L19" s="448"/>
      <c r="M19" s="448"/>
      <c r="N19" s="441"/>
      <c r="O19" s="492" t="s">
        <v>143</v>
      </c>
      <c r="P19" s="493">
        <v>12</v>
      </c>
      <c r="Q19" s="494" t="s">
        <v>134</v>
      </c>
      <c r="R19" s="463"/>
      <c r="S19" s="453" t="str">
        <f>IF(ISBLANK(R19),"",VLOOKUP(R19,Inscripcion!$A$1:$E$200,2,FALSE))</f>
        <v/>
      </c>
      <c r="T19" s="454" t="str">
        <f>IF(ISBLANK(R19),"",VLOOKUP(R19,Inscripcion!$A$1:$E$200,3,FALSE))</f>
        <v/>
      </c>
      <c r="U19" s="455">
        <f>VLOOKUP(Q19,Rifa!$A$1:$C$100,2,FALSE)</f>
        <v>56</v>
      </c>
      <c r="V19" s="456" t="str">
        <f t="shared" si="2"/>
        <v>-</v>
      </c>
      <c r="W19" s="464" t="str">
        <f t="shared" si="1"/>
        <v>DO</v>
      </c>
    </row>
    <row r="20" spans="2:23" ht="12" customHeight="1" x14ac:dyDescent="0.25">
      <c r="B20" s="496" t="s">
        <v>146</v>
      </c>
      <c r="C20" s="478">
        <v>13</v>
      </c>
      <c r="D20" s="479" t="str">
        <f t="shared" si="0"/>
        <v>-</v>
      </c>
      <c r="E20" s="480" t="str">
        <f>IF(ISBLANK(D20),"",IF(EXACT(D20,"-"),"BYE",VLOOKUP(D20,Inscripcion!$A$1:$E$200,2,FALSE)))</f>
        <v>BYE</v>
      </c>
      <c r="F20" s="481" t="str">
        <f>IF(EXACT(D20,"-"),"",VLOOKUP(D20,Inscripcion!$A$1:$E$200,3,FALSE))</f>
        <v/>
      </c>
      <c r="G20" s="448"/>
      <c r="H20" s="476"/>
      <c r="I20" s="448"/>
      <c r="J20" s="476"/>
      <c r="K20" s="448"/>
      <c r="L20" s="448"/>
      <c r="M20" s="448"/>
      <c r="N20" s="441"/>
      <c r="O20" s="492" t="s">
        <v>143</v>
      </c>
      <c r="P20" s="493">
        <v>13</v>
      </c>
      <c r="Q20" s="494" t="s">
        <v>126</v>
      </c>
      <c r="R20" s="463"/>
      <c r="S20" s="453" t="str">
        <f>IF(ISBLANK(R20),"",VLOOKUP(R20,Inscripcion!$A$1:$E$200,2,FALSE))</f>
        <v/>
      </c>
      <c r="T20" s="454" t="str">
        <f>IF(ISBLANK(R20),"",VLOOKUP(R20,Inscripcion!$A$1:$E$200,3,FALSE))</f>
        <v/>
      </c>
      <c r="U20" s="455">
        <f>VLOOKUP(Q20,Rifa!$A$1:$C$100,2,FALSE)</f>
        <v>40</v>
      </c>
      <c r="V20" s="456" t="str">
        <f t="shared" si="2"/>
        <v>-</v>
      </c>
      <c r="W20" s="464" t="str">
        <f t="shared" si="1"/>
        <v>DO</v>
      </c>
    </row>
    <row r="21" spans="2:23" ht="12" customHeight="1" x14ac:dyDescent="0.25">
      <c r="B21" s="465" t="s">
        <v>144</v>
      </c>
      <c r="C21" s="444">
        <v>14</v>
      </c>
      <c r="D21" s="445" t="str">
        <f t="shared" si="0"/>
        <v>-</v>
      </c>
      <c r="E21" s="485" t="str">
        <f>IF(ISBLANK(D21),"",IF(EXACT(D21,"-"),"BYE",VLOOKUP(D21,Inscripcion!$A$1:$E$200,2,FALSE)))</f>
        <v>BYE</v>
      </c>
      <c r="F21" s="447" t="str">
        <f>IF(EXACT(D21,"-"),"",VLOOKUP(D21,Inscripcion!$A$1:$E$200,3,FALSE))</f>
        <v/>
      </c>
      <c r="G21" s="459"/>
      <c r="H21" s="486"/>
      <c r="I21" s="448"/>
      <c r="J21" s="476"/>
      <c r="K21" s="448"/>
      <c r="L21" s="448"/>
      <c r="M21" s="448"/>
      <c r="N21" s="441"/>
      <c r="O21" s="492" t="s">
        <v>143</v>
      </c>
      <c r="P21" s="493">
        <v>14</v>
      </c>
      <c r="Q21" s="494" t="s">
        <v>118</v>
      </c>
      <c r="R21" s="463"/>
      <c r="S21" s="453" t="str">
        <f>IF(ISBLANK(R21),"",VLOOKUP(R21,Inscripcion!$A$1:$E$200,2,FALSE))</f>
        <v/>
      </c>
      <c r="T21" s="454" t="str">
        <f>IF(ISBLANK(R21),"",VLOOKUP(R21,Inscripcion!$A$1:$E$200,3,FALSE))</f>
        <v/>
      </c>
      <c r="U21" s="455">
        <f>VLOOKUP(Q21,Rifa!$A$1:$C$100,2,FALSE)</f>
        <v>24</v>
      </c>
      <c r="V21" s="456" t="str">
        <f t="shared" si="2"/>
        <v>-</v>
      </c>
      <c r="W21" s="464" t="str">
        <f t="shared" si="1"/>
        <v>DO</v>
      </c>
    </row>
    <row r="22" spans="2:23" ht="12" customHeight="1" x14ac:dyDescent="0.25">
      <c r="B22" s="497"/>
      <c r="C22" s="444">
        <v>15</v>
      </c>
      <c r="D22" s="445" t="str">
        <f t="shared" si="0"/>
        <v>-</v>
      </c>
      <c r="E22" s="453" t="str">
        <f>IF(ISBLANK(D22),"",IF(EXACT(D22,"-"),"BYE",VLOOKUP(D22,Inscripcion!$A$1:$E$200,2,FALSE)))</f>
        <v>BYE</v>
      </c>
      <c r="F22" s="447" t="str">
        <f>IF(EXACT(D22,"-"),"",VLOOKUP(D22,Inscripcion!$A$1:$E$200,3,FALSE))</f>
        <v/>
      </c>
      <c r="G22" s="466"/>
      <c r="H22" s="448"/>
      <c r="I22" s="448"/>
      <c r="J22" s="476"/>
      <c r="K22" s="448"/>
      <c r="L22" s="448"/>
      <c r="M22" s="448"/>
      <c r="N22" s="441"/>
      <c r="O22" s="492" t="s">
        <v>143</v>
      </c>
      <c r="P22" s="493">
        <v>15</v>
      </c>
      <c r="Q22" s="494" t="s">
        <v>127</v>
      </c>
      <c r="R22" s="463"/>
      <c r="S22" s="453" t="str">
        <f>IF(ISBLANK(R22),"",VLOOKUP(R22,Inscripcion!$A$1:$E$200,2,FALSE))</f>
        <v/>
      </c>
      <c r="T22" s="454" t="str">
        <f>IF(ISBLANK(R22),"",VLOOKUP(R22,Inscripcion!$A$1:$E$200,3,FALSE))</f>
        <v/>
      </c>
      <c r="U22" s="455">
        <f>VLOOKUP(Q22,Rifa!$A$1:$C$100,2,FALSE)</f>
        <v>41</v>
      </c>
      <c r="V22" s="456" t="str">
        <f t="shared" si="2"/>
        <v>-</v>
      </c>
      <c r="W22" s="464" t="str">
        <f t="shared" si="1"/>
        <v>DO</v>
      </c>
    </row>
    <row r="23" spans="2:23" ht="12" customHeight="1" x14ac:dyDescent="0.25">
      <c r="B23" s="498" t="s">
        <v>147</v>
      </c>
      <c r="C23" s="499">
        <v>16</v>
      </c>
      <c r="D23" s="500" t="str">
        <f t="shared" si="0"/>
        <v>-</v>
      </c>
      <c r="E23" s="501" t="str">
        <f>IF(ISBLANK(D23),"",IF(EXACT(D23,"-"),"BYE",VLOOKUP(D23,Inscripcion!$A$1:$E$200,2,FALSE)))</f>
        <v>BYE</v>
      </c>
      <c r="F23" s="502" t="str">
        <f>IF(EXACT(D23,"-"),"",VLOOKUP(D23,Inscripcion!$A$1:$E$200,3,FALSE))</f>
        <v/>
      </c>
      <c r="G23" s="448"/>
      <c r="H23" s="448"/>
      <c r="I23" s="448"/>
      <c r="J23" s="448"/>
      <c r="K23" s="503"/>
      <c r="L23" s="448"/>
      <c r="M23" s="448"/>
      <c r="N23" s="441"/>
      <c r="O23" s="492" t="s">
        <v>143</v>
      </c>
      <c r="P23" s="493">
        <v>16</v>
      </c>
      <c r="Q23" s="494" t="s">
        <v>110</v>
      </c>
      <c r="R23" s="463"/>
      <c r="S23" s="453" t="str">
        <f>IF(ISBLANK(R23),"",VLOOKUP(R23,Inscripcion!$A$1:$E$200,2,FALSE))</f>
        <v/>
      </c>
      <c r="T23" s="454" t="str">
        <f>IF(ISBLANK(R23),"",VLOOKUP(R23,Inscripcion!$A$1:$E$200,3,FALSE))</f>
        <v/>
      </c>
      <c r="U23" s="455">
        <f>VLOOKUP(Q23,Rifa!$A$1:$C$100,2,FALSE)</f>
        <v>8</v>
      </c>
      <c r="V23" s="456" t="str">
        <f t="shared" si="2"/>
        <v>-</v>
      </c>
      <c r="W23" s="464" t="str">
        <f t="shared" si="1"/>
        <v>UP</v>
      </c>
    </row>
    <row r="24" spans="2:23" ht="12" customHeight="1" x14ac:dyDescent="0.25">
      <c r="B24" s="504" t="s">
        <v>147</v>
      </c>
      <c r="C24" s="478">
        <v>17</v>
      </c>
      <c r="D24" s="479" t="str">
        <f t="shared" si="0"/>
        <v>-</v>
      </c>
      <c r="E24" s="480" t="str">
        <f>IF(ISBLANK(D24),"",IF(EXACT(D24,"-"),"BYE",VLOOKUP(D24,Inscripcion!$A$1:$E$200,2,FALSE)))</f>
        <v>BYE</v>
      </c>
      <c r="F24" s="481" t="str">
        <f>IF(EXACT(D24,"-"),"",VLOOKUP(D24,Inscripcion!$A$1:$E$200,3,FALSE))</f>
        <v/>
      </c>
      <c r="G24" s="448"/>
      <c r="H24" s="448"/>
      <c r="I24" s="448"/>
      <c r="J24" s="448"/>
      <c r="K24" s="459"/>
      <c r="L24" s="448"/>
      <c r="M24" s="448"/>
      <c r="N24" s="441"/>
      <c r="O24" s="505" t="s">
        <v>143</v>
      </c>
      <c r="P24" s="506">
        <v>17</v>
      </c>
      <c r="Q24" s="507" t="s">
        <v>136</v>
      </c>
      <c r="R24" s="463"/>
      <c r="S24" s="453" t="str">
        <f>IF(ISBLANK(R24),"",VLOOKUP(R24,Inscripcion!$A$1:$E$200,2,FALSE))</f>
        <v/>
      </c>
      <c r="T24" s="454" t="str">
        <f>IF(ISBLANK(R24),"",VLOOKUP(R24,Inscripcion!$A$1:$E$200,3,FALSE))</f>
        <v/>
      </c>
      <c r="U24" s="455">
        <f>VLOOKUP(Q24,Rifa!$A$1:$C$100,2,FALSE)</f>
        <v>60</v>
      </c>
      <c r="V24" s="456" t="str">
        <f t="shared" si="2"/>
        <v>-</v>
      </c>
      <c r="W24" s="464" t="str">
        <f t="shared" si="1"/>
        <v>DO</v>
      </c>
    </row>
    <row r="25" spans="2:23" ht="12" customHeight="1" x14ac:dyDescent="0.25">
      <c r="B25" s="497"/>
      <c r="C25" s="444">
        <v>18</v>
      </c>
      <c r="D25" s="445" t="str">
        <f t="shared" si="0"/>
        <v>-</v>
      </c>
      <c r="E25" s="485" t="str">
        <f>IF(ISBLANK(D25),"",IF(EXACT(D25,"-"),"BYE",VLOOKUP(D25,Inscripcion!$A$1:$E$200,2,FALSE)))</f>
        <v>BYE</v>
      </c>
      <c r="F25" s="447" t="str">
        <f>IF(EXACT(D25,"-"),"",VLOOKUP(D25,Inscripcion!$A$1:$E$200,3,FALSE))</f>
        <v/>
      </c>
      <c r="G25" s="459"/>
      <c r="H25" s="448"/>
      <c r="I25" s="448"/>
      <c r="J25" s="476"/>
      <c r="K25" s="476"/>
      <c r="L25" s="448"/>
      <c r="M25" s="448"/>
      <c r="N25" s="441"/>
      <c r="O25" s="505" t="s">
        <v>143</v>
      </c>
      <c r="P25" s="506">
        <v>18</v>
      </c>
      <c r="Q25" s="507" t="s">
        <v>148</v>
      </c>
      <c r="R25" s="463"/>
      <c r="S25" s="453" t="str">
        <f>IF(ISBLANK(R25),"",VLOOKUP(R25,Inscripcion!$A$1:$E$200,2,FALSE))</f>
        <v/>
      </c>
      <c r="T25" s="454" t="str">
        <f>IF(ISBLANK(R25),"",VLOOKUP(R25,Inscripcion!$A$1:$E$200,3,FALSE))</f>
        <v/>
      </c>
      <c r="U25" s="455" t="e">
        <f>VLOOKUP(Q25,Rifa!$A$1:$C$100,2,FALSE)</f>
        <v>#N/A</v>
      </c>
      <c r="V25" s="456" t="str">
        <f>IF(ISBLANK(R25), "-", R25)</f>
        <v>-</v>
      </c>
      <c r="W25" s="464" t="e">
        <f t="shared" si="1"/>
        <v>#N/A</v>
      </c>
    </row>
    <row r="26" spans="2:23" ht="12" customHeight="1" x14ac:dyDescent="0.25">
      <c r="B26" s="465" t="s">
        <v>144</v>
      </c>
      <c r="C26" s="444">
        <v>19</v>
      </c>
      <c r="D26" s="445" t="str">
        <f t="shared" si="0"/>
        <v>-</v>
      </c>
      <c r="E26" s="453" t="str">
        <f>IF(ISBLANK(D26),"",IF(EXACT(D26,"-"),"BYE",VLOOKUP(D26,Inscripcion!$A$1:$E$200,2,FALSE)))</f>
        <v>BYE</v>
      </c>
      <c r="F26" s="447" t="str">
        <f>IF(EXACT(D26,"-"),"",VLOOKUP(D26,Inscripcion!$A$1:$E$200,3,FALSE))</f>
        <v/>
      </c>
      <c r="G26" s="466"/>
      <c r="H26" s="467"/>
      <c r="I26" s="448"/>
      <c r="J26" s="476"/>
      <c r="K26" s="476"/>
      <c r="L26" s="448"/>
      <c r="M26" s="448"/>
      <c r="N26" s="441"/>
      <c r="O26" s="505" t="s">
        <v>143</v>
      </c>
      <c r="P26" s="506">
        <v>19</v>
      </c>
      <c r="Q26" s="507" t="s">
        <v>149</v>
      </c>
      <c r="R26" s="463"/>
      <c r="S26" s="453" t="str">
        <f>IF(ISBLANK(R26),"",VLOOKUP(R26,Inscripcion!$A$1:$E$200,2,FALSE))</f>
        <v/>
      </c>
      <c r="T26" s="454" t="str">
        <f>IF(ISBLANK(R26),"",VLOOKUP(R26,Inscripcion!$A$1:$E$200,3,FALSE))</f>
        <v/>
      </c>
      <c r="U26" s="455" t="e">
        <f>VLOOKUP(Q26,Rifa!$A$1:$C$100,2,FALSE)</f>
        <v>#N/A</v>
      </c>
      <c r="V26" s="456" t="str">
        <f t="shared" ref="V26:V39" si="3">IF(ISBLANK(R26),"-",R26)</f>
        <v>-</v>
      </c>
      <c r="W26" s="464" t="e">
        <f t="shared" si="1"/>
        <v>#N/A</v>
      </c>
    </row>
    <row r="27" spans="2:23" ht="12" customHeight="1" x14ac:dyDescent="0.25">
      <c r="B27" s="495" t="s">
        <v>146</v>
      </c>
      <c r="C27" s="472">
        <v>20</v>
      </c>
      <c r="D27" s="473" t="str">
        <f t="shared" si="0"/>
        <v>-</v>
      </c>
      <c r="E27" s="474" t="str">
        <f>IF(ISBLANK(D27),"",IF(EXACT(D27,"-"),"BYE",VLOOKUP(D27,Inscripcion!$A$1:$E$200,2,FALSE)))</f>
        <v>BYE</v>
      </c>
      <c r="F27" s="475" t="str">
        <f>IF(EXACT(D27,"-"),"",VLOOKUP(D27,Inscripcion!$A$1:$E$200,3,FALSE))</f>
        <v/>
      </c>
      <c r="G27" s="448"/>
      <c r="H27" s="476"/>
      <c r="I27" s="448"/>
      <c r="J27" s="476"/>
      <c r="K27" s="476"/>
      <c r="L27" s="448"/>
      <c r="M27" s="448"/>
      <c r="N27" s="441"/>
      <c r="O27" s="505" t="s">
        <v>143</v>
      </c>
      <c r="P27" s="506">
        <v>20</v>
      </c>
      <c r="Q27" s="507" t="s">
        <v>150</v>
      </c>
      <c r="R27" s="463"/>
      <c r="S27" s="453" t="str">
        <f>IF(ISBLANK(R27),"",VLOOKUP(R27,Inscripcion!$A$1:$E$200,2,FALSE))</f>
        <v/>
      </c>
      <c r="T27" s="454" t="str">
        <f>IF(ISBLANK(R27),"",VLOOKUP(R27,Inscripcion!$A$1:$E$200,3,FALSE))</f>
        <v/>
      </c>
      <c r="U27" s="455" t="e">
        <f>VLOOKUP(Q27,Rifa!$A$1:$C$100,2,FALSE)</f>
        <v>#N/A</v>
      </c>
      <c r="V27" s="456" t="str">
        <f t="shared" si="3"/>
        <v>-</v>
      </c>
      <c r="W27" s="464" t="e">
        <f t="shared" si="1"/>
        <v>#N/A</v>
      </c>
    </row>
    <row r="28" spans="2:23" ht="12" customHeight="1" x14ac:dyDescent="0.25">
      <c r="B28" s="496" t="s">
        <v>146</v>
      </c>
      <c r="C28" s="478">
        <v>21</v>
      </c>
      <c r="D28" s="479" t="str">
        <f t="shared" si="0"/>
        <v>-</v>
      </c>
      <c r="E28" s="480" t="str">
        <f>IF(ISBLANK(D28),"",IF(EXACT(D28,"-"),"BYE",VLOOKUP(D28,Inscripcion!$A$1:$E$200,2,FALSE)))</f>
        <v>BYE</v>
      </c>
      <c r="F28" s="481" t="str">
        <f>IF(EXACT(D28,"-"),"",VLOOKUP(D28,Inscripcion!$A$1:$E$200,3,FALSE))</f>
        <v/>
      </c>
      <c r="G28" s="448"/>
      <c r="H28" s="476"/>
      <c r="I28" s="467"/>
      <c r="J28" s="476"/>
      <c r="K28" s="476"/>
      <c r="L28" s="448"/>
      <c r="M28" s="448"/>
      <c r="N28" s="441"/>
      <c r="O28" s="505" t="s">
        <v>143</v>
      </c>
      <c r="P28" s="506">
        <v>21</v>
      </c>
      <c r="Q28" s="507" t="s">
        <v>151</v>
      </c>
      <c r="R28" s="463"/>
      <c r="S28" s="453" t="str">
        <f>IF(ISBLANK(R28),"",VLOOKUP(R28,Inscripcion!$A$1:$E$200,2,FALSE))</f>
        <v/>
      </c>
      <c r="T28" s="454" t="str">
        <f>IF(ISBLANK(R28),"",VLOOKUP(R28,Inscripcion!$A$1:$E$200,3,FALSE))</f>
        <v/>
      </c>
      <c r="U28" s="455" t="e">
        <f>VLOOKUP(Q28,Rifa!$A$1:$C$100,2,FALSE)</f>
        <v>#N/A</v>
      </c>
      <c r="V28" s="456" t="str">
        <f t="shared" si="3"/>
        <v>-</v>
      </c>
      <c r="W28" s="464" t="e">
        <f t="shared" si="1"/>
        <v>#N/A</v>
      </c>
    </row>
    <row r="29" spans="2:23" ht="12" customHeight="1" x14ac:dyDescent="0.25">
      <c r="B29" s="465" t="s">
        <v>144</v>
      </c>
      <c r="C29" s="444">
        <v>22</v>
      </c>
      <c r="D29" s="445" t="str">
        <f t="shared" si="0"/>
        <v>-</v>
      </c>
      <c r="E29" s="485" t="str">
        <f>IF(ISBLANK(D29),"",IF(EXACT(D29,"-"),"BYE",VLOOKUP(D29,Inscripcion!$A$1:$E$200,2,FALSE)))</f>
        <v>BYE</v>
      </c>
      <c r="F29" s="447" t="str">
        <f>IF(EXACT(D29,"-"),"",VLOOKUP(D29,Inscripcion!$A$1:$E$200,3,FALSE))</f>
        <v/>
      </c>
      <c r="G29" s="459"/>
      <c r="H29" s="486"/>
      <c r="I29" s="476"/>
      <c r="J29" s="476"/>
      <c r="K29" s="476"/>
      <c r="L29" s="448"/>
      <c r="M29" s="448"/>
      <c r="N29" s="441"/>
      <c r="O29" s="505" t="s">
        <v>143</v>
      </c>
      <c r="P29" s="506">
        <v>22</v>
      </c>
      <c r="Q29" s="507" t="s">
        <v>152</v>
      </c>
      <c r="R29" s="463"/>
      <c r="S29" s="453" t="str">
        <f>IF(ISBLANK(R29),"",VLOOKUP(R29,Inscripcion!$A$1:$E$200,2,FALSE))</f>
        <v/>
      </c>
      <c r="T29" s="454" t="str">
        <f>IF(ISBLANK(R29),"",VLOOKUP(R29,Inscripcion!$A$1:$E$200,3,FALSE))</f>
        <v/>
      </c>
      <c r="U29" s="455" t="e">
        <f>VLOOKUP(Q29,Rifa!$A$1:$C$100,2,FALSE)</f>
        <v>#N/A</v>
      </c>
      <c r="V29" s="456" t="str">
        <f t="shared" si="3"/>
        <v>-</v>
      </c>
      <c r="W29" s="464" t="e">
        <f t="shared" si="1"/>
        <v>#N/A</v>
      </c>
    </row>
    <row r="30" spans="2:23" ht="12" customHeight="1" x14ac:dyDescent="0.25">
      <c r="B30" s="465" t="s">
        <v>144</v>
      </c>
      <c r="C30" s="444">
        <v>23</v>
      </c>
      <c r="D30" s="445" t="str">
        <f t="shared" si="0"/>
        <v>-</v>
      </c>
      <c r="E30" s="453" t="str">
        <f>IF(ISBLANK(D30),"",IF(EXACT(D30,"-"),"BYE",VLOOKUP(D30,Inscripcion!$A$1:$E$200,2,FALSE)))</f>
        <v>BYE</v>
      </c>
      <c r="F30" s="447" t="str">
        <f>IF(EXACT(D30,"-"),"",VLOOKUP(D30,Inscripcion!$A$1:$E$200,3,FALSE))</f>
        <v/>
      </c>
      <c r="G30" s="466"/>
      <c r="H30" s="448"/>
      <c r="I30" s="476"/>
      <c r="J30" s="476"/>
      <c r="K30" s="476"/>
      <c r="L30" s="448"/>
      <c r="M30" s="448"/>
      <c r="N30" s="441"/>
      <c r="O30" s="505" t="s">
        <v>143</v>
      </c>
      <c r="P30" s="506">
        <v>23</v>
      </c>
      <c r="Q30" s="507" t="s">
        <v>153</v>
      </c>
      <c r="R30" s="463"/>
      <c r="S30" s="453" t="str">
        <f>IF(ISBLANK(R30),"",VLOOKUP(R30,Inscripcion!$A$1:$E$200,2,FALSE))</f>
        <v/>
      </c>
      <c r="T30" s="454" t="str">
        <f>IF(ISBLANK(R30),"",VLOOKUP(R30,Inscripcion!$A$1:$E$200,3,FALSE))</f>
        <v/>
      </c>
      <c r="U30" s="455" t="e">
        <f>VLOOKUP(Q30,Rifa!$A$1:$C$100,2,FALSE)</f>
        <v>#N/A</v>
      </c>
      <c r="V30" s="456" t="str">
        <f t="shared" si="3"/>
        <v>-</v>
      </c>
      <c r="W30" s="464" t="e">
        <f t="shared" si="1"/>
        <v>#N/A</v>
      </c>
    </row>
    <row r="31" spans="2:23" ht="12" customHeight="1" x14ac:dyDescent="0.25">
      <c r="B31" s="487" t="s">
        <v>145</v>
      </c>
      <c r="C31" s="488">
        <v>24</v>
      </c>
      <c r="D31" s="489" t="str">
        <f t="shared" si="0"/>
        <v>-</v>
      </c>
      <c r="E31" s="490" t="str">
        <f>IF(ISBLANK(D31),"",IF(EXACT(D31,"-"),"BYE",VLOOKUP(D31,Inscripcion!$A$1:$E$200,2,FALSE)))</f>
        <v>BYE</v>
      </c>
      <c r="F31" s="491" t="str">
        <f>IF(EXACT(D31,"-"),"",VLOOKUP(D31,Inscripcion!$A$1:$E$200,3,FALSE))</f>
        <v/>
      </c>
      <c r="G31" s="448"/>
      <c r="H31" s="448"/>
      <c r="I31" s="476"/>
      <c r="J31" s="486"/>
      <c r="K31" s="476"/>
      <c r="L31" s="448"/>
      <c r="M31" s="448"/>
      <c r="N31" s="441"/>
      <c r="O31" s="505" t="s">
        <v>143</v>
      </c>
      <c r="P31" s="506">
        <v>24</v>
      </c>
      <c r="Q31" s="507" t="s">
        <v>154</v>
      </c>
      <c r="R31" s="463"/>
      <c r="S31" s="453" t="str">
        <f>IF(ISBLANK(R31),"",VLOOKUP(R31,Inscripcion!$A$1:$E$200,2,FALSE))</f>
        <v/>
      </c>
      <c r="T31" s="454" t="str">
        <f>IF(ISBLANK(R31),"",VLOOKUP(R31,Inscripcion!$A$1:$E$200,3,FALSE))</f>
        <v/>
      </c>
      <c r="U31" s="455" t="e">
        <f>VLOOKUP(Q31,Rifa!$A$1:$C$100,2,FALSE)</f>
        <v>#N/A</v>
      </c>
      <c r="V31" s="456" t="str">
        <f t="shared" si="3"/>
        <v>-</v>
      </c>
      <c r="W31" s="464" t="e">
        <f t="shared" si="1"/>
        <v>#N/A</v>
      </c>
    </row>
    <row r="32" spans="2:23" ht="12" customHeight="1" x14ac:dyDescent="0.25">
      <c r="B32" s="477" t="s">
        <v>145</v>
      </c>
      <c r="C32" s="478">
        <v>25</v>
      </c>
      <c r="D32" s="479" t="str">
        <f t="shared" si="0"/>
        <v>-</v>
      </c>
      <c r="E32" s="480" t="str">
        <f>IF(ISBLANK(D32),"",IF(EXACT(D32,"-"),"BYE",VLOOKUP(D32,Inscripcion!$A$1:$E$200,2,FALSE)))</f>
        <v>BYE</v>
      </c>
      <c r="F32" s="481" t="str">
        <f>IF(EXACT(D32,"-"),"",VLOOKUP(D32,Inscripcion!$A$1:$E$200,3,FALSE))</f>
        <v/>
      </c>
      <c r="G32" s="448"/>
      <c r="H32" s="448"/>
      <c r="I32" s="476"/>
      <c r="J32" s="448"/>
      <c r="K32" s="476"/>
      <c r="L32" s="448"/>
      <c r="M32" s="448"/>
      <c r="N32" s="441"/>
      <c r="O32" s="505" t="s">
        <v>143</v>
      </c>
      <c r="P32" s="506">
        <v>25</v>
      </c>
      <c r="Q32" s="507" t="s">
        <v>155</v>
      </c>
      <c r="R32" s="463"/>
      <c r="S32" s="453" t="str">
        <f>IF(ISBLANK(R32),"",VLOOKUP(R32,Inscripcion!$A$1:$E$200,2,FALSE))</f>
        <v/>
      </c>
      <c r="T32" s="454" t="str">
        <f>IF(ISBLANK(R32),"",VLOOKUP(R32,Inscripcion!$A$1:$E$200,3,FALSE))</f>
        <v/>
      </c>
      <c r="U32" s="455" t="e">
        <f>VLOOKUP(Q32,Rifa!$A$1:$C$100,2,FALSE)</f>
        <v>#N/A</v>
      </c>
      <c r="V32" s="456" t="str">
        <f t="shared" si="3"/>
        <v>-</v>
      </c>
      <c r="W32" s="464" t="e">
        <f t="shared" si="1"/>
        <v>#N/A</v>
      </c>
    </row>
    <row r="33" spans="2:23" ht="12" customHeight="1" x14ac:dyDescent="0.25">
      <c r="B33" s="465" t="s">
        <v>144</v>
      </c>
      <c r="C33" s="444">
        <v>26</v>
      </c>
      <c r="D33" s="445" t="str">
        <f t="shared" si="0"/>
        <v>-</v>
      </c>
      <c r="E33" s="485" t="str">
        <f>IF(ISBLANK(D33),"",IF(EXACT(D33,"-"),"BYE",VLOOKUP(D33,Inscripcion!$A$1:$E$200,2,FALSE)))</f>
        <v>BYE</v>
      </c>
      <c r="F33" s="447" t="str">
        <f>IF(EXACT(D33,"-"),"",VLOOKUP(D33,Inscripcion!$A$1:$E$200,3,FALSE))</f>
        <v/>
      </c>
      <c r="G33" s="459"/>
      <c r="H33" s="448"/>
      <c r="I33" s="476"/>
      <c r="J33" s="448"/>
      <c r="K33" s="476"/>
      <c r="L33" s="448"/>
      <c r="M33" s="448"/>
      <c r="N33" s="441"/>
      <c r="O33" s="505" t="s">
        <v>143</v>
      </c>
      <c r="P33" s="506">
        <v>26</v>
      </c>
      <c r="Q33" s="507" t="s">
        <v>156</v>
      </c>
      <c r="R33" s="463"/>
      <c r="S33" s="453" t="str">
        <f>IF(ISBLANK(R33),"",VLOOKUP(R33,Inscripcion!$A$1:$E$200,2,FALSE))</f>
        <v/>
      </c>
      <c r="T33" s="454" t="str">
        <f>IF(ISBLANK(R33),"",VLOOKUP(R33,Inscripcion!$A$1:$E$200,3,FALSE))</f>
        <v/>
      </c>
      <c r="U33" s="455" t="e">
        <f>VLOOKUP(Q33,Rifa!$A$1:$C$100,2,FALSE)</f>
        <v>#N/A</v>
      </c>
      <c r="V33" s="456" t="str">
        <f t="shared" si="3"/>
        <v>-</v>
      </c>
      <c r="W33" s="464" t="e">
        <f t="shared" si="1"/>
        <v>#N/A</v>
      </c>
    </row>
    <row r="34" spans="2:23" ht="12" customHeight="1" x14ac:dyDescent="0.25">
      <c r="B34" s="465" t="s">
        <v>144</v>
      </c>
      <c r="C34" s="444">
        <v>27</v>
      </c>
      <c r="D34" s="445" t="str">
        <f t="shared" si="0"/>
        <v>-</v>
      </c>
      <c r="E34" s="453" t="str">
        <f>IF(ISBLANK(D34),"",IF(EXACT(D34,"-"),"BYE",VLOOKUP(D34,Inscripcion!$A$1:$E$200,2,FALSE)))</f>
        <v>BYE</v>
      </c>
      <c r="F34" s="447" t="str">
        <f>IF(EXACT(D34,"-"),"",VLOOKUP(D34,Inscripcion!$A$1:$E$200,3,FALSE))</f>
        <v/>
      </c>
      <c r="G34" s="466"/>
      <c r="H34" s="467"/>
      <c r="I34" s="476"/>
      <c r="J34" s="448"/>
      <c r="K34" s="476"/>
      <c r="L34" s="448"/>
      <c r="M34" s="448"/>
      <c r="N34" s="441"/>
      <c r="O34" s="505" t="s">
        <v>143</v>
      </c>
      <c r="P34" s="506">
        <v>27</v>
      </c>
      <c r="Q34" s="507" t="s">
        <v>157</v>
      </c>
      <c r="R34" s="463"/>
      <c r="S34" s="453" t="str">
        <f>IF(ISBLANK(R34),"",VLOOKUP(R34,Inscripcion!$A$1:$E$200,2,FALSE))</f>
        <v/>
      </c>
      <c r="T34" s="454" t="str">
        <f>IF(ISBLANK(R34),"",VLOOKUP(R34,Inscripcion!$A$1:$E$200,3,FALSE))</f>
        <v/>
      </c>
      <c r="U34" s="455" t="e">
        <f>VLOOKUP(Q34,Rifa!$A$1:$C$100,2,FALSE)</f>
        <v>#N/A</v>
      </c>
      <c r="V34" s="456" t="str">
        <f t="shared" si="3"/>
        <v>-</v>
      </c>
      <c r="W34" s="464" t="e">
        <f t="shared" si="1"/>
        <v>#N/A</v>
      </c>
    </row>
    <row r="35" spans="2:23" ht="12" customHeight="1" x14ac:dyDescent="0.25">
      <c r="B35" s="471" t="s">
        <v>145</v>
      </c>
      <c r="C35" s="472">
        <v>28</v>
      </c>
      <c r="D35" s="473" t="str">
        <f t="shared" si="0"/>
        <v>-</v>
      </c>
      <c r="E35" s="474" t="str">
        <f>IF(ISBLANK(D35),"",IF(EXACT(D35,"-"),"BYE",VLOOKUP(D35,Inscripcion!$A$1:$E$200,2,FALSE)))</f>
        <v>BYE</v>
      </c>
      <c r="F35" s="475" t="str">
        <f>IF(EXACT(D35,"-"),"",VLOOKUP(D35,Inscripcion!$A$1:$E$200,3,FALSE))</f>
        <v/>
      </c>
      <c r="G35" s="448"/>
      <c r="H35" s="476"/>
      <c r="I35" s="486"/>
      <c r="J35" s="448"/>
      <c r="K35" s="476"/>
      <c r="L35" s="448"/>
      <c r="M35" s="448"/>
      <c r="N35" s="441"/>
      <c r="O35" s="505" t="s">
        <v>143</v>
      </c>
      <c r="P35" s="506">
        <v>28</v>
      </c>
      <c r="Q35" s="507" t="s">
        <v>158</v>
      </c>
      <c r="R35" s="463"/>
      <c r="S35" s="453" t="str">
        <f>IF(ISBLANK(R35),"",VLOOKUP(R35,Inscripcion!$A$1:$E$200,2,FALSE))</f>
        <v/>
      </c>
      <c r="T35" s="454" t="str">
        <f>IF(ISBLANK(R35),"",VLOOKUP(R35,Inscripcion!$A$1:$E$200,3,FALSE))</f>
        <v/>
      </c>
      <c r="U35" s="455" t="e">
        <f>VLOOKUP(Q35,Rifa!$A$1:$C$100,2,FALSE)</f>
        <v>#N/A</v>
      </c>
      <c r="V35" s="456" t="str">
        <f t="shared" si="3"/>
        <v>-</v>
      </c>
      <c r="W35" s="464" t="e">
        <f t="shared" si="1"/>
        <v>#N/A</v>
      </c>
    </row>
    <row r="36" spans="2:23" ht="12" customHeight="1" x14ac:dyDescent="0.25">
      <c r="B36" s="477" t="s">
        <v>145</v>
      </c>
      <c r="C36" s="478">
        <v>29</v>
      </c>
      <c r="D36" s="479" t="str">
        <f t="shared" si="0"/>
        <v>-</v>
      </c>
      <c r="E36" s="480" t="str">
        <f>IF(ISBLANK(D36),"",IF(EXACT(D36,"-"),"BYE",VLOOKUP(D36,Inscripcion!$A$1:$E$200,2,FALSE)))</f>
        <v>BYE</v>
      </c>
      <c r="F36" s="481" t="str">
        <f>IF(EXACT(D36,"-"),"",VLOOKUP(D36,Inscripcion!$A$1:$E$200,3,FALSE))</f>
        <v/>
      </c>
      <c r="G36" s="448"/>
      <c r="H36" s="476"/>
      <c r="I36" s="448"/>
      <c r="J36" s="448"/>
      <c r="K36" s="476"/>
      <c r="L36" s="448"/>
      <c r="M36" s="448"/>
      <c r="N36" s="441"/>
      <c r="O36" s="505" t="s">
        <v>143</v>
      </c>
      <c r="P36" s="506">
        <v>29</v>
      </c>
      <c r="Q36" s="507" t="s">
        <v>159</v>
      </c>
      <c r="R36" s="463"/>
      <c r="S36" s="453" t="str">
        <f>IF(ISBLANK(R36),"",VLOOKUP(R36,Inscripcion!$A$1:$E$200,2,FALSE))</f>
        <v/>
      </c>
      <c r="T36" s="454" t="str">
        <f>IF(ISBLANK(R36),"",VLOOKUP(R36,Inscripcion!$A$1:$E$200,3,FALSE))</f>
        <v/>
      </c>
      <c r="U36" s="455" t="e">
        <f>VLOOKUP(Q36,Rifa!$A$1:$C$100,2,FALSE)</f>
        <v>#N/A</v>
      </c>
      <c r="V36" s="456" t="str">
        <f t="shared" si="3"/>
        <v>-</v>
      </c>
      <c r="W36" s="464" t="e">
        <f t="shared" si="1"/>
        <v>#N/A</v>
      </c>
    </row>
    <row r="37" spans="2:23" ht="12" customHeight="1" x14ac:dyDescent="0.25">
      <c r="B37" s="465" t="s">
        <v>144</v>
      </c>
      <c r="C37" s="444">
        <v>30</v>
      </c>
      <c r="D37" s="445" t="str">
        <f t="shared" si="0"/>
        <v>-</v>
      </c>
      <c r="E37" s="485" t="str">
        <f>IF(ISBLANK(D37),"",IF(EXACT(D37,"-"),"BYE",VLOOKUP(D37,Inscripcion!$A$1:$E$200,2,FALSE)))</f>
        <v>BYE</v>
      </c>
      <c r="F37" s="447" t="str">
        <f>IF(EXACT(D37,"-"),"",VLOOKUP(D37,Inscripcion!$A$1:$E$200,3,FALSE))</f>
        <v/>
      </c>
      <c r="G37" s="459"/>
      <c r="H37" s="486"/>
      <c r="I37" s="448"/>
      <c r="J37" s="448"/>
      <c r="K37" s="476"/>
      <c r="L37" s="448"/>
      <c r="M37" s="448"/>
      <c r="N37" s="441"/>
      <c r="O37" s="505" t="s">
        <v>143</v>
      </c>
      <c r="P37" s="506">
        <v>30</v>
      </c>
      <c r="Q37" s="507" t="s">
        <v>160</v>
      </c>
      <c r="R37" s="463"/>
      <c r="S37" s="453" t="str">
        <f>IF(ISBLANK(R37),"",VLOOKUP(R37,Inscripcion!$A$1:$E$200,2,FALSE))</f>
        <v/>
      </c>
      <c r="T37" s="454" t="str">
        <f>IF(ISBLANK(R37),"",VLOOKUP(R37,Inscripcion!$A$1:$E$200,3,FALSE))</f>
        <v/>
      </c>
      <c r="U37" s="455" t="e">
        <f>VLOOKUP(Q37,Rifa!$A$1:$C$100,2,FALSE)</f>
        <v>#N/A</v>
      </c>
      <c r="V37" s="456" t="str">
        <f t="shared" si="3"/>
        <v>-</v>
      </c>
      <c r="W37" s="464" t="e">
        <f t="shared" si="1"/>
        <v>#N/A</v>
      </c>
    </row>
    <row r="38" spans="2:23" ht="12" customHeight="1" x14ac:dyDescent="0.25">
      <c r="B38" s="497"/>
      <c r="C38" s="444">
        <v>31</v>
      </c>
      <c r="D38" s="445" t="str">
        <f t="shared" si="0"/>
        <v>-</v>
      </c>
      <c r="E38" s="453" t="str">
        <f>IF(ISBLANK(D38),"",IF(EXACT(D38,"-"),"BYE",VLOOKUP(D38,Inscripcion!$A$1:$E$200,2,FALSE)))</f>
        <v>BYE</v>
      </c>
      <c r="F38" s="447" t="str">
        <f>IF(EXACT(D38,"-"),"",VLOOKUP(D38,Inscripcion!$A$1:$E$200,3,FALSE))</f>
        <v/>
      </c>
      <c r="G38" s="466"/>
      <c r="H38" s="448"/>
      <c r="I38" s="448"/>
      <c r="J38" s="448"/>
      <c r="K38" s="476"/>
      <c r="L38" s="448"/>
      <c r="M38" s="448"/>
      <c r="N38" s="441"/>
      <c r="O38" s="505" t="s">
        <v>143</v>
      </c>
      <c r="P38" s="506">
        <v>31</v>
      </c>
      <c r="Q38" s="507" t="s">
        <v>161</v>
      </c>
      <c r="R38" s="463"/>
      <c r="S38" s="453" t="str">
        <f>IF(ISBLANK(R38),"",VLOOKUP(R38,Inscripcion!$A$1:$E$200,2,FALSE))</f>
        <v/>
      </c>
      <c r="T38" s="454" t="str">
        <f>IF(ISBLANK(R38),"",VLOOKUP(R38,Inscripcion!$A$1:$E$200,3,FALSE))</f>
        <v/>
      </c>
      <c r="U38" s="455" t="e">
        <f>VLOOKUP(Q38,Rifa!$A$1:$C$100,2,FALSE)</f>
        <v>#N/A</v>
      </c>
      <c r="V38" s="456" t="str">
        <f t="shared" si="3"/>
        <v>-</v>
      </c>
      <c r="W38" s="464" t="e">
        <f t="shared" si="1"/>
        <v>#N/A</v>
      </c>
    </row>
    <row r="39" spans="2:23" ht="12" customHeight="1" x14ac:dyDescent="0.25">
      <c r="B39" s="508" t="s">
        <v>162</v>
      </c>
      <c r="C39" s="509">
        <v>32</v>
      </c>
      <c r="D39" s="510" t="str">
        <f t="shared" si="0"/>
        <v>-</v>
      </c>
      <c r="E39" s="511" t="str">
        <f>IF(ISBLANK(D39),"",IF(EXACT(D39,"-"),"BYE",VLOOKUP(D39,Inscripcion!$A$1:$E$200,2,FALSE)))</f>
        <v>BYE</v>
      </c>
      <c r="F39" s="512" t="str">
        <f>IF(EXACT(D39,"-"),"",VLOOKUP(D39,Inscripcion!$A$1:$E$200,3,FALSE))</f>
        <v/>
      </c>
      <c r="G39" s="448"/>
      <c r="H39" s="448"/>
      <c r="I39" s="448"/>
      <c r="J39" s="448"/>
      <c r="K39" s="448"/>
      <c r="L39" s="503"/>
      <c r="M39" s="448"/>
      <c r="N39" s="513"/>
      <c r="O39" s="505" t="s">
        <v>143</v>
      </c>
      <c r="P39" s="506">
        <v>32</v>
      </c>
      <c r="Q39" s="507" t="s">
        <v>163</v>
      </c>
      <c r="R39" s="463"/>
      <c r="S39" s="453" t="str">
        <f>IF(ISBLANK(R39),"",VLOOKUP(R39,Inscripcion!$A$1:$E$200,2,FALSE))</f>
        <v/>
      </c>
      <c r="T39" s="454" t="str">
        <f>IF(ISBLANK(R39),"",VLOOKUP(R39,Inscripcion!$A$1:$E$200,3,FALSE))</f>
        <v/>
      </c>
      <c r="U39" s="455" t="e">
        <f>VLOOKUP(Q39,Rifa!$A$1:$C$100,2,FALSE)</f>
        <v>#N/A</v>
      </c>
      <c r="V39" s="456" t="str">
        <f t="shared" si="3"/>
        <v>-</v>
      </c>
      <c r="W39" s="464" t="e">
        <f t="shared" si="1"/>
        <v>#N/A</v>
      </c>
    </row>
    <row r="40" spans="2:23" ht="12" customHeight="1" x14ac:dyDescent="0.25">
      <c r="B40" s="514" t="s">
        <v>162</v>
      </c>
      <c r="C40" s="478">
        <v>33</v>
      </c>
      <c r="D40" s="479" t="str">
        <f t="shared" ref="D40:D71" si="4">VLOOKUP(C40,$U$8:$Y$200,2,FALSE)</f>
        <v>-</v>
      </c>
      <c r="E40" s="480" t="str">
        <f>IF(ISBLANK(D40),"",IF(EXACT(D40,"-"),"BYE",VLOOKUP(D40,Inscripcion!$A$1:$E$200,2,FALSE)))</f>
        <v>BYE</v>
      </c>
      <c r="F40" s="481" t="str">
        <f>IF(EXACT(D40,"-"),"",VLOOKUP(D40,Inscripcion!$A$1:$E$200,3,FALSE))</f>
        <v/>
      </c>
      <c r="G40" s="448"/>
      <c r="H40" s="448"/>
      <c r="I40" s="448"/>
      <c r="J40" s="448"/>
      <c r="K40" s="448"/>
      <c r="L40" s="515"/>
      <c r="M40" s="448"/>
      <c r="N40" s="513"/>
      <c r="W40" s="442"/>
    </row>
    <row r="41" spans="2:23" ht="12" customHeight="1" x14ac:dyDescent="0.25">
      <c r="B41" s="497"/>
      <c r="C41" s="444">
        <v>34</v>
      </c>
      <c r="D41" s="445" t="str">
        <f t="shared" si="4"/>
        <v>-</v>
      </c>
      <c r="E41" s="485" t="str">
        <f>IF(ISBLANK(D41),"",IF(EXACT(D41,"-"),"BYE",VLOOKUP(D41,Inscripcion!$A$1:$E$200,2,FALSE)))</f>
        <v>BYE</v>
      </c>
      <c r="F41" s="447" t="str">
        <f>IF(EXACT(D41,"-"),"",VLOOKUP(D41,Inscripcion!$A$1:$E$200,3,FALSE))</f>
        <v/>
      </c>
      <c r="G41" s="459"/>
      <c r="H41" s="448"/>
      <c r="I41" s="448"/>
      <c r="J41" s="448"/>
      <c r="K41" s="476"/>
      <c r="L41" s="448"/>
      <c r="M41" s="448"/>
      <c r="N41" s="513"/>
      <c r="O41" s="516"/>
      <c r="P41" s="516"/>
      <c r="Q41" s="516"/>
      <c r="R41" s="535" t="s">
        <v>164</v>
      </c>
      <c r="S41" s="536"/>
      <c r="T41" s="536"/>
      <c r="U41" s="536"/>
      <c r="V41" s="536"/>
      <c r="W41" s="537"/>
    </row>
    <row r="42" spans="2:23" ht="12" customHeight="1" x14ac:dyDescent="0.25">
      <c r="B42" s="465" t="s">
        <v>144</v>
      </c>
      <c r="C42" s="444">
        <v>35</v>
      </c>
      <c r="D42" s="445" t="str">
        <f t="shared" si="4"/>
        <v>-</v>
      </c>
      <c r="E42" s="453" t="str">
        <f>IF(ISBLANK(D42),"",IF(EXACT(D42,"-"),"BYE",VLOOKUP(D42,Inscripcion!$A$1:$E$200,2,FALSE)))</f>
        <v>BYE</v>
      </c>
      <c r="F42" s="447" t="str">
        <f>IF(EXACT(D42,"-"),"",VLOOKUP(D42,Inscripcion!$A$1:$E$200,3,FALSE))</f>
        <v/>
      </c>
      <c r="G42" s="466"/>
      <c r="H42" s="467"/>
      <c r="I42" s="448"/>
      <c r="J42" s="448"/>
      <c r="K42" s="476"/>
      <c r="L42" s="448"/>
      <c r="M42" s="448"/>
      <c r="N42" s="517"/>
      <c r="O42" s="518" t="s">
        <v>143</v>
      </c>
      <c r="P42" s="519">
        <v>1</v>
      </c>
      <c r="Q42" s="520" t="s">
        <v>138</v>
      </c>
      <c r="R42" s="452"/>
      <c r="S42" s="453" t="str">
        <f>IF(ISBLANK(R42),"",VLOOKUP(R42,Inscripcion!$A$1:$E$200,2,FALSE))</f>
        <v/>
      </c>
      <c r="T42" s="454" t="str">
        <f>IF(ISBLANK(R42),"",VLOOKUP(R42,Inscripcion!$A$1:$E$200,3,FALSE))</f>
        <v/>
      </c>
      <c r="U42" s="455">
        <f>VLOOKUP(Q42,Rifa!$A$1:$C$100,2,FALSE)</f>
        <v>62</v>
      </c>
      <c r="V42" s="456" t="str">
        <f t="shared" ref="V42:V73" si="5">IF(ISBLANK(R42),"-",R42)</f>
        <v>-</v>
      </c>
      <c r="W42" s="457" t="str">
        <f t="shared" ref="W42:W73" si="6">IF(W8="","",IF(W8="UP","DO",IF(W8="DO","UP","")))</f>
        <v>DO</v>
      </c>
    </row>
    <row r="43" spans="2:23" ht="12" customHeight="1" x14ac:dyDescent="0.25">
      <c r="B43" s="471" t="s">
        <v>145</v>
      </c>
      <c r="C43" s="472">
        <v>36</v>
      </c>
      <c r="D43" s="473" t="str">
        <f t="shared" si="4"/>
        <v>-</v>
      </c>
      <c r="E43" s="474" t="str">
        <f>IF(ISBLANK(D43),"",IF(EXACT(D43,"-"),"BYE",VLOOKUP(D43,Inscripcion!$A$1:$E$200,2,FALSE)))</f>
        <v>BYE</v>
      </c>
      <c r="F43" s="475" t="str">
        <f>IF(EXACT(D43,"-"),"",VLOOKUP(D43,Inscripcion!$A$1:$E$200,3,FALSE))</f>
        <v/>
      </c>
      <c r="G43" s="448"/>
      <c r="H43" s="476"/>
      <c r="I43" s="448"/>
      <c r="J43" s="448"/>
      <c r="K43" s="476"/>
      <c r="L43" s="448"/>
      <c r="M43" s="448"/>
      <c r="N43" s="517"/>
      <c r="O43" s="521" t="s">
        <v>143</v>
      </c>
      <c r="P43" s="522">
        <v>2</v>
      </c>
      <c r="Q43" s="523" t="s">
        <v>107</v>
      </c>
      <c r="R43" s="463"/>
      <c r="S43" s="453" t="str">
        <f>IF(ISBLANK(R43),"",VLOOKUP(R43,Inscripcion!$A$1:$E$200,2,FALSE))</f>
        <v/>
      </c>
      <c r="T43" s="454" t="str">
        <f>IF(ISBLANK(R43),"",VLOOKUP(R43,Inscripcion!$A$1:$E$200,3,FALSE))</f>
        <v/>
      </c>
      <c r="U43" s="455">
        <f>VLOOKUP(Q43,Rifa!$A$1:$C$100,2,FALSE)</f>
        <v>3</v>
      </c>
      <c r="V43" s="456" t="str">
        <f t="shared" si="5"/>
        <v>-</v>
      </c>
      <c r="W43" s="464" t="str">
        <f t="shared" si="6"/>
        <v>UP</v>
      </c>
    </row>
    <row r="44" spans="2:23" ht="12" customHeight="1" x14ac:dyDescent="0.25">
      <c r="B44" s="477" t="s">
        <v>145</v>
      </c>
      <c r="C44" s="478">
        <v>37</v>
      </c>
      <c r="D44" s="479" t="str">
        <f t="shared" si="4"/>
        <v>-</v>
      </c>
      <c r="E44" s="480" t="str">
        <f>IF(ISBLANK(D44),"",IF(EXACT(D44,"-"),"BYE",VLOOKUP(D44,Inscripcion!$A$1:$E$200,2,FALSE)))</f>
        <v>BYE</v>
      </c>
      <c r="F44" s="481" t="str">
        <f>IF(EXACT(D44,"-"),"",VLOOKUP(D44,Inscripcion!$A$1:$E$200,3,FALSE))</f>
        <v/>
      </c>
      <c r="G44" s="448"/>
      <c r="H44" s="476"/>
      <c r="I44" s="467"/>
      <c r="J44" s="448"/>
      <c r="K44" s="476"/>
      <c r="L44" s="448"/>
      <c r="M44" s="448"/>
      <c r="N44" s="517"/>
      <c r="O44" s="521" t="s">
        <v>143</v>
      </c>
      <c r="P44" s="522">
        <v>3</v>
      </c>
      <c r="Q44" s="523" t="s">
        <v>133</v>
      </c>
      <c r="R44" s="463"/>
      <c r="S44" s="453" t="str">
        <f>IF(ISBLANK(R44),"",VLOOKUP(R44,Inscripcion!$A$1:$E$200,2,FALSE))</f>
        <v/>
      </c>
      <c r="T44" s="454" t="str">
        <f>IF(ISBLANK(R44),"",VLOOKUP(R44,Inscripcion!$A$1:$E$200,3,FALSE))</f>
        <v/>
      </c>
      <c r="U44" s="455">
        <f>VLOOKUP(Q44,Rifa!$A$1:$C$100,2,FALSE)</f>
        <v>53</v>
      </c>
      <c r="V44" s="456" t="str">
        <f t="shared" si="5"/>
        <v>-</v>
      </c>
      <c r="W44" s="464" t="str">
        <f t="shared" si="6"/>
        <v>UP</v>
      </c>
    </row>
    <row r="45" spans="2:23" ht="12" customHeight="1" x14ac:dyDescent="0.25">
      <c r="B45" s="465" t="s">
        <v>144</v>
      </c>
      <c r="C45" s="444">
        <v>38</v>
      </c>
      <c r="D45" s="445" t="str">
        <f t="shared" si="4"/>
        <v>-</v>
      </c>
      <c r="E45" s="485" t="str">
        <f>IF(ISBLANK(D45),"",IF(EXACT(D45,"-"),"BYE",VLOOKUP(D45,Inscripcion!$A$1:$E$200,2,FALSE)))</f>
        <v>BYE</v>
      </c>
      <c r="F45" s="447" t="str">
        <f>IF(EXACT(D45,"-"),"",VLOOKUP(D45,Inscripcion!$A$1:$E$200,3,FALSE))</f>
        <v/>
      </c>
      <c r="G45" s="459"/>
      <c r="H45" s="486"/>
      <c r="I45" s="476"/>
      <c r="J45" s="448"/>
      <c r="K45" s="476"/>
      <c r="L45" s="448"/>
      <c r="M45" s="448"/>
      <c r="N45" s="517"/>
      <c r="O45" s="521" t="s">
        <v>143</v>
      </c>
      <c r="P45" s="522">
        <v>4</v>
      </c>
      <c r="Q45" s="523" t="s">
        <v>108</v>
      </c>
      <c r="R45" s="463"/>
      <c r="S45" s="453" t="str">
        <f>IF(ISBLANK(R45),"",VLOOKUP(R45,Inscripcion!$A$1:$E$200,2,FALSE))</f>
        <v/>
      </c>
      <c r="T45" s="454" t="str">
        <f>IF(ISBLANK(R45),"",VLOOKUP(R45,Inscripcion!$A$1:$E$200,3,FALSE))</f>
        <v/>
      </c>
      <c r="U45" s="455">
        <f>VLOOKUP(Q45,Rifa!$A$1:$C$100,2,FALSE)</f>
        <v>4</v>
      </c>
      <c r="V45" s="456" t="str">
        <f t="shared" si="5"/>
        <v>-</v>
      </c>
      <c r="W45" s="464" t="str">
        <f t="shared" si="6"/>
        <v>UP</v>
      </c>
    </row>
    <row r="46" spans="2:23" ht="12" customHeight="1" x14ac:dyDescent="0.25">
      <c r="B46" s="465" t="s">
        <v>144</v>
      </c>
      <c r="C46" s="444">
        <v>39</v>
      </c>
      <c r="D46" s="445" t="str">
        <f t="shared" si="4"/>
        <v>-</v>
      </c>
      <c r="E46" s="453" t="str">
        <f>IF(ISBLANK(D46),"",IF(EXACT(D46,"-"),"BYE",VLOOKUP(D46,Inscripcion!$A$1:$E$200,2,FALSE)))</f>
        <v>BYE</v>
      </c>
      <c r="F46" s="447" t="str">
        <f>IF(EXACT(D46,"-"),"",VLOOKUP(D46,Inscripcion!$A$1:$E$200,3,FALSE))</f>
        <v/>
      </c>
      <c r="G46" s="466"/>
      <c r="H46" s="448"/>
      <c r="I46" s="476"/>
      <c r="J46" s="448"/>
      <c r="K46" s="476"/>
      <c r="L46" s="448"/>
      <c r="M46" s="448"/>
      <c r="N46" s="517"/>
      <c r="O46" s="521" t="s">
        <v>143</v>
      </c>
      <c r="P46" s="522">
        <v>5</v>
      </c>
      <c r="Q46" s="523" t="s">
        <v>132</v>
      </c>
      <c r="R46" s="463"/>
      <c r="S46" s="453" t="str">
        <f>IF(ISBLANK(R46),"",VLOOKUP(R46,Inscripcion!$A$1:$E$200,2,FALSE))</f>
        <v/>
      </c>
      <c r="T46" s="454" t="str">
        <f>IF(ISBLANK(R46),"",VLOOKUP(R46,Inscripcion!$A$1:$E$200,3,FALSE))</f>
        <v/>
      </c>
      <c r="U46" s="455">
        <f>VLOOKUP(Q46,Rifa!$A$1:$C$100,2,FALSE)</f>
        <v>52</v>
      </c>
      <c r="V46" s="456" t="str">
        <f t="shared" si="5"/>
        <v>-</v>
      </c>
      <c r="W46" s="464" t="str">
        <f t="shared" si="6"/>
        <v>DO</v>
      </c>
    </row>
    <row r="47" spans="2:23" ht="15.75" customHeight="1" x14ac:dyDescent="0.25">
      <c r="B47" s="487" t="s">
        <v>145</v>
      </c>
      <c r="C47" s="488">
        <v>40</v>
      </c>
      <c r="D47" s="489" t="str">
        <f t="shared" si="4"/>
        <v>-</v>
      </c>
      <c r="E47" s="490" t="str">
        <f>IF(ISBLANK(D47),"",IF(EXACT(D47,"-"),"BYE",VLOOKUP(D47,Inscripcion!$A$1:$E$200,2,FALSE)))</f>
        <v>BYE</v>
      </c>
      <c r="F47" s="491" t="str">
        <f>IF(EXACT(D47,"-"),"",VLOOKUP(D47,Inscripcion!$A$1:$E$200,3,FALSE))</f>
        <v/>
      </c>
      <c r="G47" s="448"/>
      <c r="H47" s="448"/>
      <c r="I47" s="476"/>
      <c r="J47" s="448"/>
      <c r="K47" s="476"/>
      <c r="L47" s="448"/>
      <c r="O47" s="521" t="s">
        <v>143</v>
      </c>
      <c r="P47" s="522">
        <v>6</v>
      </c>
      <c r="Q47" s="523" t="s">
        <v>129</v>
      </c>
      <c r="R47" s="463"/>
      <c r="S47" s="453" t="str">
        <f>IF(ISBLANK(R47),"",VLOOKUP(R47,Inscripcion!$A$1:$E$200,2,FALSE))</f>
        <v/>
      </c>
      <c r="T47" s="454" t="str">
        <f>IF(ISBLANK(R47),"",VLOOKUP(R47,Inscripcion!$A$1:$E$200,3,FALSE))</f>
        <v/>
      </c>
      <c r="U47" s="455">
        <f>VLOOKUP(Q47,Rifa!$A$1:$C$100,2,FALSE)</f>
        <v>45</v>
      </c>
      <c r="V47" s="456" t="str">
        <f t="shared" si="5"/>
        <v>-</v>
      </c>
      <c r="W47" s="464" t="str">
        <f t="shared" si="6"/>
        <v>UP</v>
      </c>
    </row>
    <row r="48" spans="2:23" ht="15" customHeight="1" x14ac:dyDescent="0.25">
      <c r="B48" s="477" t="s">
        <v>145</v>
      </c>
      <c r="C48" s="478">
        <v>41</v>
      </c>
      <c r="D48" s="479" t="str">
        <f t="shared" si="4"/>
        <v>-</v>
      </c>
      <c r="E48" s="480" t="str">
        <f>IF(ISBLANK(D48),"",IF(EXACT(D48,"-"),"BYE",VLOOKUP(D48,Inscripcion!$A$1:$E$200,2,FALSE)))</f>
        <v>BYE</v>
      </c>
      <c r="F48" s="481" t="str">
        <f>IF(EXACT(D48,"-"),"",VLOOKUP(D48,Inscripcion!$A$1:$E$200,3,FALSE))</f>
        <v/>
      </c>
      <c r="G48" s="448"/>
      <c r="H48" s="448"/>
      <c r="I48" s="476"/>
      <c r="J48" s="467"/>
      <c r="K48" s="476"/>
      <c r="L48" s="448"/>
      <c r="O48" s="521" t="s">
        <v>143</v>
      </c>
      <c r="P48" s="522">
        <v>7</v>
      </c>
      <c r="Q48" s="523" t="s">
        <v>109</v>
      </c>
      <c r="R48" s="463"/>
      <c r="S48" s="453" t="str">
        <f>IF(ISBLANK(R48),"",VLOOKUP(R48,Inscripcion!$A$1:$E$200,2,FALSE))</f>
        <v/>
      </c>
      <c r="T48" s="454" t="str">
        <f>IF(ISBLANK(R48),"",VLOOKUP(R48,Inscripcion!$A$1:$E$200,3,FALSE))</f>
        <v/>
      </c>
      <c r="U48" s="455">
        <f>VLOOKUP(Q48,Rifa!$A$1:$C$100,2,FALSE)</f>
        <v>5</v>
      </c>
      <c r="V48" s="456" t="str">
        <f t="shared" si="5"/>
        <v>-</v>
      </c>
      <c r="W48" s="464" t="str">
        <f t="shared" si="6"/>
        <v>UP</v>
      </c>
    </row>
    <row r="49" spans="2:23" ht="15" customHeight="1" x14ac:dyDescent="0.25">
      <c r="B49" s="465" t="s">
        <v>144</v>
      </c>
      <c r="C49" s="444">
        <v>42</v>
      </c>
      <c r="D49" s="445" t="str">
        <f t="shared" si="4"/>
        <v>-</v>
      </c>
      <c r="E49" s="485" t="str">
        <f>IF(ISBLANK(D49),"",IF(EXACT(D49,"-"),"BYE",VLOOKUP(D49,Inscripcion!$A$1:$E$200,2,FALSE)))</f>
        <v>BYE</v>
      </c>
      <c r="F49" s="447" t="str">
        <f>IF(EXACT(D49,"-"),"",VLOOKUP(D49,Inscripcion!$A$1:$E$200,3,FALSE))</f>
        <v/>
      </c>
      <c r="G49" s="459"/>
      <c r="H49" s="448"/>
      <c r="I49" s="476"/>
      <c r="J49" s="476"/>
      <c r="K49" s="476"/>
      <c r="L49" s="448"/>
      <c r="O49" s="521" t="s">
        <v>143</v>
      </c>
      <c r="P49" s="522">
        <v>8</v>
      </c>
      <c r="Q49" s="523" t="s">
        <v>112</v>
      </c>
      <c r="R49" s="463"/>
      <c r="S49" s="453" t="str">
        <f>IF(ISBLANK(R49),"",VLOOKUP(R49,Inscripcion!$A$1:$E$200,2,FALSE))</f>
        <v/>
      </c>
      <c r="T49" s="454" t="str">
        <f>IF(ISBLANK(R49),"",VLOOKUP(R49,Inscripcion!$A$1:$E$200,3,FALSE))</f>
        <v/>
      </c>
      <c r="U49" s="455">
        <f>VLOOKUP(Q49,Rifa!$A$1:$C$100,2,FALSE)</f>
        <v>12</v>
      </c>
      <c r="V49" s="456" t="str">
        <f t="shared" si="5"/>
        <v>-</v>
      </c>
      <c r="W49" s="464" t="str">
        <f t="shared" si="6"/>
        <v>UP</v>
      </c>
    </row>
    <row r="50" spans="2:23" ht="15" customHeight="1" x14ac:dyDescent="0.25">
      <c r="B50" s="465" t="s">
        <v>144</v>
      </c>
      <c r="C50" s="444">
        <v>43</v>
      </c>
      <c r="D50" s="445" t="str">
        <f t="shared" si="4"/>
        <v>-</v>
      </c>
      <c r="E50" s="453" t="str">
        <f>IF(ISBLANK(D50),"",IF(EXACT(D50,"-"),"BYE",VLOOKUP(D50,Inscripcion!$A$1:$E$200,2,FALSE)))</f>
        <v>BYE</v>
      </c>
      <c r="F50" s="447" t="str">
        <f>IF(EXACT(D50,"-"),"",VLOOKUP(D50,Inscripcion!$A$1:$E$200,3,FALSE))</f>
        <v/>
      </c>
      <c r="G50" s="466"/>
      <c r="H50" s="467"/>
      <c r="I50" s="476"/>
      <c r="J50" s="476"/>
      <c r="K50" s="476"/>
      <c r="L50" s="448"/>
      <c r="O50" s="521" t="s">
        <v>143</v>
      </c>
      <c r="P50" s="522">
        <v>9</v>
      </c>
      <c r="Q50" s="523" t="s">
        <v>137</v>
      </c>
      <c r="R50" s="463"/>
      <c r="S50" s="453" t="str">
        <f>IF(ISBLANK(R50),"",VLOOKUP(R50,Inscripcion!$A$1:$E$200,2,FALSE))</f>
        <v/>
      </c>
      <c r="T50" s="454" t="str">
        <f>IF(ISBLANK(R50),"",VLOOKUP(R50,Inscripcion!$A$1:$E$200,3,FALSE))</f>
        <v/>
      </c>
      <c r="U50" s="455">
        <f>VLOOKUP(Q50,Rifa!$A$1:$C$100,2,FALSE)</f>
        <v>61</v>
      </c>
      <c r="V50" s="456" t="str">
        <f t="shared" si="5"/>
        <v>-</v>
      </c>
      <c r="W50" s="464" t="str">
        <f t="shared" si="6"/>
        <v>UP</v>
      </c>
    </row>
    <row r="51" spans="2:23" ht="15" customHeight="1" x14ac:dyDescent="0.25">
      <c r="B51" s="495" t="s">
        <v>146</v>
      </c>
      <c r="C51" s="472">
        <v>44</v>
      </c>
      <c r="D51" s="473" t="str">
        <f t="shared" si="4"/>
        <v>-</v>
      </c>
      <c r="E51" s="474" t="str">
        <f>IF(ISBLANK(D51),"",IF(EXACT(D51,"-"),"BYE",VLOOKUP(D51,Inscripcion!$A$1:$E$200,2,FALSE)))</f>
        <v>BYE</v>
      </c>
      <c r="F51" s="475" t="str">
        <f>IF(EXACT(D51,"-"),"",VLOOKUP(D51,Inscripcion!$A$1:$E$200,3,FALSE))</f>
        <v/>
      </c>
      <c r="G51" s="448"/>
      <c r="H51" s="476"/>
      <c r="I51" s="486"/>
      <c r="J51" s="476"/>
      <c r="K51" s="476"/>
      <c r="L51" s="448"/>
      <c r="O51" s="521" t="s">
        <v>143</v>
      </c>
      <c r="P51" s="522">
        <v>10</v>
      </c>
      <c r="Q51" s="523" t="s">
        <v>124</v>
      </c>
      <c r="R51" s="463"/>
      <c r="S51" s="453" t="str">
        <f>IF(ISBLANK(R51),"",VLOOKUP(R51,Inscripcion!$A$1:$E$200,2,FALSE))</f>
        <v/>
      </c>
      <c r="T51" s="454" t="str">
        <f>IF(ISBLANK(R51),"",VLOOKUP(R51,Inscripcion!$A$1:$E$200,3,FALSE))</f>
        <v/>
      </c>
      <c r="U51" s="455">
        <f>VLOOKUP(Q51,Rifa!$A$1:$C$100,2,FALSE)</f>
        <v>36</v>
      </c>
      <c r="V51" s="456" t="str">
        <f t="shared" si="5"/>
        <v>-</v>
      </c>
      <c r="W51" s="464" t="str">
        <f t="shared" si="6"/>
        <v>DO</v>
      </c>
    </row>
    <row r="52" spans="2:23" ht="15" customHeight="1" x14ac:dyDescent="0.25">
      <c r="B52" s="496" t="s">
        <v>146</v>
      </c>
      <c r="C52" s="478">
        <v>45</v>
      </c>
      <c r="D52" s="479" t="str">
        <f t="shared" si="4"/>
        <v>-</v>
      </c>
      <c r="E52" s="480" t="str">
        <f>IF(ISBLANK(D52),"",IF(EXACT(D52,"-"),"BYE",VLOOKUP(D52,Inscripcion!$A$1:$E$200,2,FALSE)))</f>
        <v>BYE</v>
      </c>
      <c r="F52" s="481" t="str">
        <f>IF(EXACT(D52,"-"),"",VLOOKUP(D52,Inscripcion!$A$1:$E$200,3,FALSE))</f>
        <v/>
      </c>
      <c r="G52" s="448"/>
      <c r="H52" s="476"/>
      <c r="I52" s="448"/>
      <c r="J52" s="476"/>
      <c r="K52" s="476"/>
      <c r="L52" s="448"/>
      <c r="O52" s="521" t="s">
        <v>143</v>
      </c>
      <c r="P52" s="522">
        <v>11</v>
      </c>
      <c r="Q52" s="523" t="s">
        <v>117</v>
      </c>
      <c r="R52" s="463"/>
      <c r="S52" s="453" t="str">
        <f>IF(ISBLANK(R52),"",VLOOKUP(R52,Inscripcion!$A$1:$E$200,2,FALSE))</f>
        <v/>
      </c>
      <c r="T52" s="454" t="str">
        <f>IF(ISBLANK(R52),"",VLOOKUP(R52,Inscripcion!$A$1:$E$200,3,FALSE))</f>
        <v/>
      </c>
      <c r="U52" s="455">
        <f>VLOOKUP(Q52,Rifa!$A$1:$C$100,2,FALSE)</f>
        <v>21</v>
      </c>
      <c r="V52" s="456" t="str">
        <f t="shared" si="5"/>
        <v>-</v>
      </c>
      <c r="W52" s="464" t="str">
        <f t="shared" si="6"/>
        <v>UP</v>
      </c>
    </row>
    <row r="53" spans="2:23" ht="15" customHeight="1" x14ac:dyDescent="0.25">
      <c r="B53" s="465" t="s">
        <v>144</v>
      </c>
      <c r="C53" s="444">
        <v>46</v>
      </c>
      <c r="D53" s="445" t="str">
        <f t="shared" si="4"/>
        <v>-</v>
      </c>
      <c r="E53" s="485" t="str">
        <f>IF(ISBLANK(D53),"",IF(EXACT(D53,"-"),"BYE",VLOOKUP(D53,Inscripcion!$A$1:$E$200,2,FALSE)))</f>
        <v>BYE</v>
      </c>
      <c r="F53" s="447" t="str">
        <f>IF(EXACT(D53,"-"),"",VLOOKUP(D53,Inscripcion!$A$1:$E$200,3,FALSE))</f>
        <v/>
      </c>
      <c r="G53" s="459"/>
      <c r="H53" s="486"/>
      <c r="I53" s="448"/>
      <c r="J53" s="476"/>
      <c r="K53" s="476"/>
      <c r="L53" s="448"/>
      <c r="O53" s="521" t="s">
        <v>143</v>
      </c>
      <c r="P53" s="522">
        <v>12</v>
      </c>
      <c r="Q53" s="523" t="s">
        <v>120</v>
      </c>
      <c r="R53" s="463"/>
      <c r="S53" s="453" t="str">
        <f>IF(ISBLANK(R53),"",VLOOKUP(R53,Inscripcion!$A$1:$E$200,2,FALSE))</f>
        <v/>
      </c>
      <c r="T53" s="454" t="str">
        <f>IF(ISBLANK(R53),"",VLOOKUP(R53,Inscripcion!$A$1:$E$200,3,FALSE))</f>
        <v/>
      </c>
      <c r="U53" s="455">
        <f>VLOOKUP(Q53,Rifa!$A$1:$C$100,2,FALSE)</f>
        <v>28</v>
      </c>
      <c r="V53" s="456" t="str">
        <f t="shared" si="5"/>
        <v>-</v>
      </c>
      <c r="W53" s="464" t="str">
        <f t="shared" si="6"/>
        <v>UP</v>
      </c>
    </row>
    <row r="54" spans="2:23" ht="15" customHeight="1" x14ac:dyDescent="0.25">
      <c r="B54" s="497"/>
      <c r="C54" s="444">
        <v>47</v>
      </c>
      <c r="D54" s="445" t="str">
        <f t="shared" si="4"/>
        <v>-</v>
      </c>
      <c r="E54" s="453" t="str">
        <f>IF(ISBLANK(D54),"",IF(EXACT(D54,"-"),"BYE",VLOOKUP(D54,Inscripcion!$A$1:$E$200,2,FALSE)))</f>
        <v>BYE</v>
      </c>
      <c r="F54" s="447" t="str">
        <f>IF(EXACT(D54,"-"),"",VLOOKUP(D54,Inscripcion!$A$1:$E$200,3,FALSE))</f>
        <v/>
      </c>
      <c r="G54" s="466"/>
      <c r="H54" s="448"/>
      <c r="I54" s="448"/>
      <c r="J54" s="476"/>
      <c r="K54" s="476"/>
      <c r="L54" s="448"/>
      <c r="O54" s="521" t="s">
        <v>143</v>
      </c>
      <c r="P54" s="522">
        <v>13</v>
      </c>
      <c r="Q54" s="523" t="s">
        <v>121</v>
      </c>
      <c r="R54" s="463"/>
      <c r="S54" s="453" t="str">
        <f>IF(ISBLANK(R54),"",VLOOKUP(R54,Inscripcion!$A$1:$E$200,2,FALSE))</f>
        <v/>
      </c>
      <c r="T54" s="454" t="str">
        <f>IF(ISBLANK(R54),"",VLOOKUP(R54,Inscripcion!$A$1:$E$200,3,FALSE))</f>
        <v/>
      </c>
      <c r="U54" s="455">
        <f>VLOOKUP(Q54,Rifa!$A$1:$C$100,2,FALSE)</f>
        <v>29</v>
      </c>
      <c r="V54" s="456" t="str">
        <f t="shared" si="5"/>
        <v>-</v>
      </c>
      <c r="W54" s="464" t="str">
        <f t="shared" si="6"/>
        <v>UP</v>
      </c>
    </row>
    <row r="55" spans="2:23" ht="15.75" customHeight="1" x14ac:dyDescent="0.25">
      <c r="B55" s="498" t="s">
        <v>147</v>
      </c>
      <c r="C55" s="499">
        <v>48</v>
      </c>
      <c r="D55" s="500" t="str">
        <f t="shared" si="4"/>
        <v>-</v>
      </c>
      <c r="E55" s="501" t="str">
        <f>IF(ISBLANK(D55),"",IF(EXACT(D55,"-"),"BYE",VLOOKUP(D55,Inscripcion!$A$1:$E$200,2,FALSE)))</f>
        <v>BYE</v>
      </c>
      <c r="F55" s="502" t="str">
        <f>IF(EXACT(D55,"-"),"",VLOOKUP(D55,Inscripcion!$A$1:$E$200,3,FALSE))</f>
        <v/>
      </c>
      <c r="G55" s="448"/>
      <c r="H55" s="448"/>
      <c r="I55" s="448"/>
      <c r="J55" s="448"/>
      <c r="K55" s="466"/>
      <c r="L55" s="448"/>
      <c r="O55" s="521" t="s">
        <v>143</v>
      </c>
      <c r="P55" s="522">
        <v>14</v>
      </c>
      <c r="Q55" s="523" t="s">
        <v>125</v>
      </c>
      <c r="R55" s="463"/>
      <c r="S55" s="453" t="str">
        <f>IF(ISBLANK(R55),"",VLOOKUP(R55,Inscripcion!$A$1:$E$200,2,FALSE))</f>
        <v/>
      </c>
      <c r="T55" s="454" t="str">
        <f>IF(ISBLANK(R55),"",VLOOKUP(R55,Inscripcion!$A$1:$E$200,3,FALSE))</f>
        <v/>
      </c>
      <c r="U55" s="455">
        <f>VLOOKUP(Q55,Rifa!$A$1:$C$100,2,FALSE)</f>
        <v>37</v>
      </c>
      <c r="V55" s="456" t="str">
        <f t="shared" si="5"/>
        <v>-</v>
      </c>
      <c r="W55" s="464" t="str">
        <f t="shared" si="6"/>
        <v>UP</v>
      </c>
    </row>
    <row r="56" spans="2:23" ht="15" customHeight="1" x14ac:dyDescent="0.25">
      <c r="B56" s="504" t="s">
        <v>147</v>
      </c>
      <c r="C56" s="478">
        <v>49</v>
      </c>
      <c r="D56" s="479" t="str">
        <f t="shared" si="4"/>
        <v>-</v>
      </c>
      <c r="E56" s="480" t="str">
        <f>IF(ISBLANK(D56),"",IF(EXACT(D56,"-"),"BYE",VLOOKUP(D56,Inscripcion!$A$1:$E$200,2,FALSE)))</f>
        <v>BYE</v>
      </c>
      <c r="F56" s="481" t="str">
        <f>IF(EXACT(D56,"-"),"",VLOOKUP(D56,Inscripcion!$A$1:$E$200,3,FALSE))</f>
        <v/>
      </c>
      <c r="G56" s="448"/>
      <c r="H56" s="448"/>
      <c r="I56" s="448"/>
      <c r="J56" s="448"/>
      <c r="K56" s="524"/>
      <c r="O56" s="521" t="s">
        <v>143</v>
      </c>
      <c r="P56" s="522">
        <v>15</v>
      </c>
      <c r="Q56" s="523" t="s">
        <v>113</v>
      </c>
      <c r="R56" s="463"/>
      <c r="S56" s="453" t="str">
        <f>IF(ISBLANK(R56),"",VLOOKUP(R56,Inscripcion!$A$1:$E$200,2,FALSE))</f>
        <v/>
      </c>
      <c r="T56" s="454" t="str">
        <f>IF(ISBLANK(R56),"",VLOOKUP(R56,Inscripcion!$A$1:$E$200,3,FALSE))</f>
        <v/>
      </c>
      <c r="U56" s="455">
        <f>VLOOKUP(Q56,Rifa!$A$1:$C$100,2,FALSE)</f>
        <v>13</v>
      </c>
      <c r="V56" s="456" t="str">
        <f t="shared" si="5"/>
        <v>-</v>
      </c>
      <c r="W56" s="464" t="str">
        <f t="shared" si="6"/>
        <v>UP</v>
      </c>
    </row>
    <row r="57" spans="2:23" ht="15" customHeight="1" x14ac:dyDescent="0.25">
      <c r="B57" s="497"/>
      <c r="C57" s="444">
        <v>50</v>
      </c>
      <c r="D57" s="445" t="str">
        <f t="shared" si="4"/>
        <v>-</v>
      </c>
      <c r="E57" s="485" t="str">
        <f>IF(ISBLANK(D57),"",IF(EXACT(D57,"-"),"BYE",VLOOKUP(D57,Inscripcion!$A$1:$E$200,2,FALSE)))</f>
        <v>BYE</v>
      </c>
      <c r="F57" s="447" t="str">
        <f>IF(EXACT(D57,"-"),"",VLOOKUP(D57,Inscripcion!$A$1:$E$200,3,FALSE))</f>
        <v/>
      </c>
      <c r="G57" s="459"/>
      <c r="H57" s="448"/>
      <c r="I57" s="448"/>
      <c r="J57" s="476"/>
      <c r="O57" s="521" t="s">
        <v>143</v>
      </c>
      <c r="P57" s="522">
        <v>16</v>
      </c>
      <c r="Q57" s="523" t="s">
        <v>128</v>
      </c>
      <c r="R57" s="463"/>
      <c r="S57" s="453" t="str">
        <f>IF(ISBLANK(R57),"",VLOOKUP(R57,Inscripcion!$A$1:$E$200,2,FALSE))</f>
        <v/>
      </c>
      <c r="T57" s="454" t="str">
        <f>IF(ISBLANK(R57),"",VLOOKUP(R57,Inscripcion!$A$1:$E$200,3,FALSE))</f>
        <v/>
      </c>
      <c r="U57" s="455">
        <f>VLOOKUP(Q57,Rifa!$A$1:$C$100,2,FALSE)</f>
        <v>44</v>
      </c>
      <c r="V57" s="456" t="str">
        <f t="shared" si="5"/>
        <v>-</v>
      </c>
      <c r="W57" s="464" t="str">
        <f t="shared" si="6"/>
        <v>DO</v>
      </c>
    </row>
    <row r="58" spans="2:23" ht="15" customHeight="1" x14ac:dyDescent="0.25">
      <c r="B58" s="465" t="s">
        <v>144</v>
      </c>
      <c r="C58" s="444">
        <v>51</v>
      </c>
      <c r="D58" s="445" t="str">
        <f t="shared" si="4"/>
        <v>-</v>
      </c>
      <c r="E58" s="453" t="str">
        <f>IF(ISBLANK(D58),"",IF(EXACT(D58,"-"),"BYE",VLOOKUP(D58,Inscripcion!$A$1:$E$200,2,FALSE)))</f>
        <v>BYE</v>
      </c>
      <c r="F58" s="447" t="str">
        <f>IF(EXACT(D58,"-"),"",VLOOKUP(D58,Inscripcion!$A$1:$E$200,3,FALSE))</f>
        <v/>
      </c>
      <c r="G58" s="466"/>
      <c r="H58" s="467"/>
      <c r="I58" s="448"/>
      <c r="J58" s="476"/>
      <c r="O58" s="521" t="s">
        <v>143</v>
      </c>
      <c r="P58" s="522">
        <v>17</v>
      </c>
      <c r="Q58" s="523" t="s">
        <v>116</v>
      </c>
      <c r="R58" s="463"/>
      <c r="S58" s="453" t="str">
        <f>IF(ISBLANK(R58),"",VLOOKUP(R58,Inscripcion!$A$1:$E$200,2,FALSE))</f>
        <v/>
      </c>
      <c r="T58" s="454" t="str">
        <f>IF(ISBLANK(R58),"",VLOOKUP(R58,Inscripcion!$A$1:$E$200,3,FALSE))</f>
        <v/>
      </c>
      <c r="U58" s="455">
        <f>VLOOKUP(Q58,Rifa!$A$1:$C$100,2,FALSE)</f>
        <v>20</v>
      </c>
      <c r="V58" s="456" t="str">
        <f t="shared" si="5"/>
        <v>-</v>
      </c>
      <c r="W58" s="464" t="str">
        <f t="shared" si="6"/>
        <v>UP</v>
      </c>
    </row>
    <row r="59" spans="2:23" ht="15" customHeight="1" x14ac:dyDescent="0.25">
      <c r="B59" s="495" t="s">
        <v>146</v>
      </c>
      <c r="C59" s="472">
        <v>52</v>
      </c>
      <c r="D59" s="473" t="str">
        <f t="shared" si="4"/>
        <v>-</v>
      </c>
      <c r="E59" s="474" t="str">
        <f>IF(ISBLANK(D59),"",IF(EXACT(D59,"-"),"BYE",VLOOKUP(D59,Inscripcion!$A$1:$E$200,2,FALSE)))</f>
        <v>BYE</v>
      </c>
      <c r="F59" s="475" t="str">
        <f>IF(EXACT(D59,"-"),"",VLOOKUP(D59,Inscripcion!$A$1:$E$200,3,FALSE))</f>
        <v/>
      </c>
      <c r="G59" s="448"/>
      <c r="H59" s="476"/>
      <c r="I59" s="448"/>
      <c r="J59" s="476"/>
      <c r="O59" s="521" t="s">
        <v>143</v>
      </c>
      <c r="P59" s="522">
        <v>18</v>
      </c>
      <c r="Q59" s="523" t="s">
        <v>165</v>
      </c>
      <c r="R59" s="463"/>
      <c r="S59" s="453" t="str">
        <f>IF(ISBLANK(R59),"",VLOOKUP(R59,Inscripcion!$A$1:$E$200,2,FALSE))</f>
        <v/>
      </c>
      <c r="T59" s="454" t="str">
        <f>IF(ISBLANK(R59),"",VLOOKUP(R59,Inscripcion!$A$1:$E$200,3,FALSE))</f>
        <v/>
      </c>
      <c r="U59" s="455" t="e">
        <f>VLOOKUP(Q59,Rifa!$A$1:$C$100,2,FALSE)</f>
        <v>#N/A</v>
      </c>
      <c r="V59" s="456" t="str">
        <f t="shared" si="5"/>
        <v>-</v>
      </c>
      <c r="W59" s="464" t="e">
        <f t="shared" si="6"/>
        <v>#N/A</v>
      </c>
    </row>
    <row r="60" spans="2:23" ht="15" customHeight="1" x14ac:dyDescent="0.25">
      <c r="B60" s="496" t="s">
        <v>146</v>
      </c>
      <c r="C60" s="478">
        <v>53</v>
      </c>
      <c r="D60" s="479" t="str">
        <f t="shared" si="4"/>
        <v>-</v>
      </c>
      <c r="E60" s="480" t="str">
        <f>IF(ISBLANK(D60),"",IF(EXACT(D60,"-"),"BYE",VLOOKUP(D60,Inscripcion!$A$1:$E$200,2,FALSE)))</f>
        <v>BYE</v>
      </c>
      <c r="F60" s="481" t="str">
        <f>IF(EXACT(D60,"-"),"",VLOOKUP(D60,Inscripcion!$A$1:$E$200,3,FALSE))</f>
        <v/>
      </c>
      <c r="G60" s="448"/>
      <c r="H60" s="476"/>
      <c r="I60" s="467"/>
      <c r="J60" s="476"/>
      <c r="O60" s="521" t="s">
        <v>143</v>
      </c>
      <c r="P60" s="522">
        <v>19</v>
      </c>
      <c r="Q60" s="523" t="s">
        <v>166</v>
      </c>
      <c r="R60" s="463"/>
      <c r="S60" s="453" t="str">
        <f>IF(ISBLANK(R60),"",VLOOKUP(R60,Inscripcion!$A$1:$E$200,2,FALSE))</f>
        <v/>
      </c>
      <c r="T60" s="454" t="str">
        <f>IF(ISBLANK(R60),"",VLOOKUP(R60,Inscripcion!$A$1:$E$200,3,FALSE))</f>
        <v/>
      </c>
      <c r="U60" s="455" t="e">
        <f>VLOOKUP(Q60,Rifa!$A$1:$C$100,2,FALSE)</f>
        <v>#N/A</v>
      </c>
      <c r="V60" s="456" t="str">
        <f t="shared" si="5"/>
        <v>-</v>
      </c>
      <c r="W60" s="464" t="e">
        <f t="shared" si="6"/>
        <v>#N/A</v>
      </c>
    </row>
    <row r="61" spans="2:23" ht="15" customHeight="1" x14ac:dyDescent="0.25">
      <c r="B61" s="465" t="s">
        <v>144</v>
      </c>
      <c r="C61" s="444">
        <v>54</v>
      </c>
      <c r="D61" s="445" t="str">
        <f t="shared" si="4"/>
        <v>-</v>
      </c>
      <c r="E61" s="485" t="str">
        <f>IF(ISBLANK(D61),"",IF(EXACT(D61,"-"),"BYE",VLOOKUP(D61,Inscripcion!$A$1:$E$200,2,FALSE)))</f>
        <v>BYE</v>
      </c>
      <c r="F61" s="447" t="str">
        <f>IF(EXACT(D61,"-"),"",VLOOKUP(D61,Inscripcion!$A$1:$E$200,3,FALSE))</f>
        <v/>
      </c>
      <c r="G61" s="459"/>
      <c r="H61" s="486"/>
      <c r="I61" s="476"/>
      <c r="J61" s="476"/>
      <c r="O61" s="521" t="s">
        <v>143</v>
      </c>
      <c r="P61" s="522">
        <v>20</v>
      </c>
      <c r="Q61" s="523" t="s">
        <v>167</v>
      </c>
      <c r="R61" s="463"/>
      <c r="S61" s="453" t="str">
        <f>IF(ISBLANK(R61),"",VLOOKUP(R61,Inscripcion!$A$1:$E$200,2,FALSE))</f>
        <v/>
      </c>
      <c r="T61" s="454" t="str">
        <f>IF(ISBLANK(R61),"",VLOOKUP(R61,Inscripcion!$A$1:$E$200,3,FALSE))</f>
        <v/>
      </c>
      <c r="U61" s="455" t="e">
        <f>VLOOKUP(Q61,Rifa!$A$1:$C$100,2,FALSE)</f>
        <v>#N/A</v>
      </c>
      <c r="V61" s="456" t="str">
        <f t="shared" si="5"/>
        <v>-</v>
      </c>
      <c r="W61" s="464" t="e">
        <f t="shared" si="6"/>
        <v>#N/A</v>
      </c>
    </row>
    <row r="62" spans="2:23" ht="15" customHeight="1" x14ac:dyDescent="0.25">
      <c r="B62" s="465" t="s">
        <v>144</v>
      </c>
      <c r="C62" s="444">
        <v>55</v>
      </c>
      <c r="D62" s="445" t="str">
        <f t="shared" si="4"/>
        <v>-</v>
      </c>
      <c r="E62" s="453" t="str">
        <f>IF(ISBLANK(D62),"",IF(EXACT(D62,"-"),"BYE",VLOOKUP(D62,Inscripcion!$A$1:$E$200,2,FALSE)))</f>
        <v>BYE</v>
      </c>
      <c r="F62" s="447" t="str">
        <f>IF(EXACT(D62,"-"),"",VLOOKUP(D62,Inscripcion!$A$1:$E$200,3,FALSE))</f>
        <v/>
      </c>
      <c r="G62" s="466"/>
      <c r="H62" s="448"/>
      <c r="I62" s="476"/>
      <c r="J62" s="476"/>
      <c r="O62" s="521" t="s">
        <v>143</v>
      </c>
      <c r="P62" s="522">
        <v>21</v>
      </c>
      <c r="Q62" s="523" t="s">
        <v>168</v>
      </c>
      <c r="R62" s="463"/>
      <c r="S62" s="453" t="str">
        <f>IF(ISBLANK(R62),"",VLOOKUP(R62,Inscripcion!$A$1:$E$200,2,FALSE))</f>
        <v/>
      </c>
      <c r="T62" s="454" t="str">
        <f>IF(ISBLANK(R62),"",VLOOKUP(R62,Inscripcion!$A$1:$E$200,3,FALSE))</f>
        <v/>
      </c>
      <c r="U62" s="455" t="e">
        <f>VLOOKUP(Q62,Rifa!$A$1:$C$100,2,FALSE)</f>
        <v>#N/A</v>
      </c>
      <c r="V62" s="456" t="str">
        <f t="shared" si="5"/>
        <v>-</v>
      </c>
      <c r="W62" s="464" t="e">
        <f t="shared" si="6"/>
        <v>#N/A</v>
      </c>
    </row>
    <row r="63" spans="2:23" ht="15.75" customHeight="1" x14ac:dyDescent="0.25">
      <c r="B63" s="487" t="s">
        <v>145</v>
      </c>
      <c r="C63" s="488">
        <v>56</v>
      </c>
      <c r="D63" s="489" t="str">
        <f t="shared" si="4"/>
        <v>-</v>
      </c>
      <c r="E63" s="490" t="str">
        <f>IF(ISBLANK(D63),"",IF(EXACT(D63,"-"),"BYE",VLOOKUP(D63,Inscripcion!$A$1:$E$200,2,FALSE)))</f>
        <v>BYE</v>
      </c>
      <c r="F63" s="491" t="str">
        <f>IF(EXACT(D63,"-"),"",VLOOKUP(D63,Inscripcion!$A$1:$E$200,3,FALSE))</f>
        <v/>
      </c>
      <c r="G63" s="448"/>
      <c r="H63" s="448"/>
      <c r="I63" s="476"/>
      <c r="J63" s="486"/>
      <c r="O63" s="521" t="s">
        <v>143</v>
      </c>
      <c r="P63" s="522">
        <v>22</v>
      </c>
      <c r="Q63" s="523" t="s">
        <v>169</v>
      </c>
      <c r="R63" s="463"/>
      <c r="S63" s="453" t="str">
        <f>IF(ISBLANK(R63),"",VLOOKUP(R63,Inscripcion!$A$1:$E$200,2,FALSE))</f>
        <v/>
      </c>
      <c r="T63" s="454" t="str">
        <f>IF(ISBLANK(R63),"",VLOOKUP(R63,Inscripcion!$A$1:$E$200,3,FALSE))</f>
        <v/>
      </c>
      <c r="U63" s="455" t="e">
        <f>VLOOKUP(Q63,Rifa!$A$1:$C$100,2,FALSE)</f>
        <v>#N/A</v>
      </c>
      <c r="V63" s="456" t="str">
        <f t="shared" si="5"/>
        <v>-</v>
      </c>
      <c r="W63" s="464" t="e">
        <f t="shared" si="6"/>
        <v>#N/A</v>
      </c>
    </row>
    <row r="64" spans="2:23" ht="15" customHeight="1" x14ac:dyDescent="0.25">
      <c r="B64" s="477" t="s">
        <v>145</v>
      </c>
      <c r="C64" s="478">
        <v>57</v>
      </c>
      <c r="D64" s="479" t="str">
        <f t="shared" si="4"/>
        <v>-</v>
      </c>
      <c r="E64" s="480" t="str">
        <f>IF(ISBLANK(D64),"",IF(EXACT(D64,"-"),"BYE",VLOOKUP(D64,Inscripcion!$A$1:$E$200,2,FALSE)))</f>
        <v>BYE</v>
      </c>
      <c r="F64" s="481" t="str">
        <f>IF(EXACT(D64,"-"),"",VLOOKUP(D64,Inscripcion!$A$1:$E$200,3,FALSE))</f>
        <v/>
      </c>
      <c r="G64" s="448"/>
      <c r="H64" s="448"/>
      <c r="I64" s="476"/>
      <c r="J64" s="448"/>
      <c r="O64" s="521" t="s">
        <v>143</v>
      </c>
      <c r="P64" s="522">
        <v>23</v>
      </c>
      <c r="Q64" s="523" t="s">
        <v>170</v>
      </c>
      <c r="R64" s="463"/>
      <c r="S64" s="453" t="str">
        <f>IF(ISBLANK(R64),"",VLOOKUP(R64,Inscripcion!$A$1:$E$200,2,FALSE))</f>
        <v/>
      </c>
      <c r="T64" s="454" t="str">
        <f>IF(ISBLANK(R64),"",VLOOKUP(R64,Inscripcion!$A$1:$E$200,3,FALSE))</f>
        <v/>
      </c>
      <c r="U64" s="455" t="e">
        <f>VLOOKUP(Q64,Rifa!$A$1:$C$100,2,FALSE)</f>
        <v>#N/A</v>
      </c>
      <c r="V64" s="456" t="str">
        <f t="shared" si="5"/>
        <v>-</v>
      </c>
      <c r="W64" s="464" t="e">
        <f t="shared" si="6"/>
        <v>#N/A</v>
      </c>
    </row>
    <row r="65" spans="2:23" ht="15" customHeight="1" x14ac:dyDescent="0.25">
      <c r="B65" s="465" t="s">
        <v>144</v>
      </c>
      <c r="C65" s="444">
        <v>58</v>
      </c>
      <c r="D65" s="445" t="str">
        <f t="shared" si="4"/>
        <v>-</v>
      </c>
      <c r="E65" s="485" t="str">
        <f>IF(ISBLANK(D65),"",IF(EXACT(D65,"-"),"BYE",VLOOKUP(D65,Inscripcion!$A$1:$E$200,2,FALSE)))</f>
        <v>BYE</v>
      </c>
      <c r="F65" s="447" t="str">
        <f>IF(EXACT(D65,"-"),"",VLOOKUP(D65,Inscripcion!$A$1:$E$200,3,FALSE))</f>
        <v/>
      </c>
      <c r="G65" s="459"/>
      <c r="H65" s="448"/>
      <c r="I65" s="476"/>
      <c r="J65" s="448"/>
      <c r="O65" s="521" t="s">
        <v>143</v>
      </c>
      <c r="P65" s="522">
        <v>24</v>
      </c>
      <c r="Q65" s="523" t="s">
        <v>171</v>
      </c>
      <c r="R65" s="463"/>
      <c r="S65" s="453" t="str">
        <f>IF(ISBLANK(R65),"",VLOOKUP(R65,Inscripcion!$A$1:$E$200,2,FALSE))</f>
        <v/>
      </c>
      <c r="T65" s="454" t="str">
        <f>IF(ISBLANK(R65),"",VLOOKUP(R65,Inscripcion!$A$1:$E$200,3,FALSE))</f>
        <v/>
      </c>
      <c r="U65" s="455" t="e">
        <f>VLOOKUP(Q65,Rifa!$A$1:$C$100,2,FALSE)</f>
        <v>#N/A</v>
      </c>
      <c r="V65" s="456" t="str">
        <f t="shared" si="5"/>
        <v>-</v>
      </c>
      <c r="W65" s="464" t="e">
        <f t="shared" si="6"/>
        <v>#N/A</v>
      </c>
    </row>
    <row r="66" spans="2:23" ht="15" customHeight="1" x14ac:dyDescent="0.25">
      <c r="B66" s="465" t="s">
        <v>144</v>
      </c>
      <c r="C66" s="444">
        <v>59</v>
      </c>
      <c r="D66" s="445" t="str">
        <f t="shared" si="4"/>
        <v>-</v>
      </c>
      <c r="E66" s="453" t="str">
        <f>IF(ISBLANK(D66),"",IF(EXACT(D66,"-"),"BYE",VLOOKUP(D66,Inscripcion!$A$1:$E$200,2,FALSE)))</f>
        <v>BYE</v>
      </c>
      <c r="F66" s="447" t="str">
        <f>IF(EXACT(D66,"-"),"",VLOOKUP(D66,Inscripcion!$A$1:$E$200,3,FALSE))</f>
        <v/>
      </c>
      <c r="G66" s="466"/>
      <c r="H66" s="467"/>
      <c r="I66" s="476"/>
      <c r="J66" s="448"/>
      <c r="O66" s="521" t="s">
        <v>143</v>
      </c>
      <c r="P66" s="522">
        <v>25</v>
      </c>
      <c r="Q66" s="523" t="s">
        <v>172</v>
      </c>
      <c r="R66" s="463"/>
      <c r="S66" s="453" t="str">
        <f>IF(ISBLANK(R66),"",VLOOKUP(R66,Inscripcion!$A$1:$E$200,2,FALSE))</f>
        <v/>
      </c>
      <c r="T66" s="454" t="str">
        <f>IF(ISBLANK(R66),"",VLOOKUP(R66,Inscripcion!$A$1:$E$200,3,FALSE))</f>
        <v/>
      </c>
      <c r="U66" s="455" t="e">
        <f>VLOOKUP(Q66,Rifa!$A$1:$C$100,2,FALSE)</f>
        <v>#N/A</v>
      </c>
      <c r="V66" s="456" t="str">
        <f t="shared" si="5"/>
        <v>-</v>
      </c>
      <c r="W66" s="464" t="e">
        <f t="shared" si="6"/>
        <v>#N/A</v>
      </c>
    </row>
    <row r="67" spans="2:23" ht="15" customHeight="1" x14ac:dyDescent="0.25">
      <c r="B67" s="471" t="s">
        <v>145</v>
      </c>
      <c r="C67" s="472">
        <v>60</v>
      </c>
      <c r="D67" s="473" t="str">
        <f t="shared" si="4"/>
        <v>-</v>
      </c>
      <c r="E67" s="474" t="str">
        <f>IF(ISBLANK(D67),"",IF(EXACT(D67,"-"),"BYE",VLOOKUP(D67,Inscripcion!$A$1:$E$200,2,FALSE)))</f>
        <v>BYE</v>
      </c>
      <c r="F67" s="475" t="str">
        <f>IF(EXACT(D67,"-"),"",VLOOKUP(D67,Inscripcion!$A$1:$E$200,3,FALSE))</f>
        <v/>
      </c>
      <c r="G67" s="448"/>
      <c r="H67" s="476"/>
      <c r="I67" s="486"/>
      <c r="J67" s="448"/>
      <c r="O67" s="521" t="s">
        <v>143</v>
      </c>
      <c r="P67" s="522">
        <v>26</v>
      </c>
      <c r="Q67" s="523" t="s">
        <v>173</v>
      </c>
      <c r="R67" s="463"/>
      <c r="S67" s="453" t="str">
        <f>IF(ISBLANK(R67),"",VLOOKUP(R67,Inscripcion!$A$1:$E$200,2,FALSE))</f>
        <v/>
      </c>
      <c r="T67" s="454" t="str">
        <f>IF(ISBLANK(R67),"",VLOOKUP(R67,Inscripcion!$A$1:$E$200,3,FALSE))</f>
        <v/>
      </c>
      <c r="U67" s="455" t="e">
        <f>VLOOKUP(Q67,Rifa!$A$1:$C$100,2,FALSE)</f>
        <v>#N/A</v>
      </c>
      <c r="V67" s="456" t="str">
        <f t="shared" si="5"/>
        <v>-</v>
      </c>
      <c r="W67" s="464" t="e">
        <f t="shared" si="6"/>
        <v>#N/A</v>
      </c>
    </row>
    <row r="68" spans="2:23" ht="15" customHeight="1" x14ac:dyDescent="0.25">
      <c r="B68" s="477" t="s">
        <v>145</v>
      </c>
      <c r="C68" s="478">
        <v>61</v>
      </c>
      <c r="D68" s="479" t="str">
        <f t="shared" si="4"/>
        <v>-</v>
      </c>
      <c r="E68" s="480" t="str">
        <f>IF(ISBLANK(D68),"",IF(EXACT(D68,"-"),"BYE",VLOOKUP(D68,Inscripcion!$A$1:$E$200,2,FALSE)))</f>
        <v>BYE</v>
      </c>
      <c r="F68" s="481" t="str">
        <f>IF(EXACT(D68,"-"),"",VLOOKUP(D68,Inscripcion!$A$1:$E$200,3,FALSE))</f>
        <v/>
      </c>
      <c r="G68" s="448"/>
      <c r="H68" s="476"/>
      <c r="I68" s="448"/>
      <c r="J68" s="448"/>
      <c r="O68" s="521" t="s">
        <v>143</v>
      </c>
      <c r="P68" s="522">
        <v>27</v>
      </c>
      <c r="Q68" s="523" t="s">
        <v>174</v>
      </c>
      <c r="R68" s="463"/>
      <c r="S68" s="453" t="str">
        <f>IF(ISBLANK(R68),"",VLOOKUP(R68,Inscripcion!$A$1:$E$200,2,FALSE))</f>
        <v/>
      </c>
      <c r="T68" s="454" t="str">
        <f>IF(ISBLANK(R68),"",VLOOKUP(R68,Inscripcion!$A$1:$E$200,3,FALSE))</f>
        <v/>
      </c>
      <c r="U68" s="455" t="e">
        <f>VLOOKUP(Q68,Rifa!$A$1:$C$100,2,FALSE)</f>
        <v>#N/A</v>
      </c>
      <c r="V68" s="456" t="str">
        <f t="shared" si="5"/>
        <v>-</v>
      </c>
      <c r="W68" s="464" t="e">
        <f t="shared" si="6"/>
        <v>#N/A</v>
      </c>
    </row>
    <row r="69" spans="2:23" ht="15" customHeight="1" x14ac:dyDescent="0.25">
      <c r="B69" s="465" t="s">
        <v>144</v>
      </c>
      <c r="C69" s="444">
        <v>62</v>
      </c>
      <c r="D69" s="445" t="str">
        <f t="shared" si="4"/>
        <v>-</v>
      </c>
      <c r="E69" s="485" t="str">
        <f>IF(ISBLANK(D69),"",IF(EXACT(D69,"-"),"BYE",VLOOKUP(D69,Inscripcion!$A$1:$E$200,2,FALSE)))</f>
        <v>BYE</v>
      </c>
      <c r="F69" s="447" t="str">
        <f>IF(EXACT(D69,"-"),"",VLOOKUP(D69,Inscripcion!$A$1:$E$200,3,FALSE))</f>
        <v/>
      </c>
      <c r="G69" s="459"/>
      <c r="H69" s="486"/>
      <c r="I69" s="448"/>
      <c r="J69" s="448"/>
      <c r="O69" s="521" t="s">
        <v>143</v>
      </c>
      <c r="P69" s="522">
        <v>28</v>
      </c>
      <c r="Q69" s="523" t="s">
        <v>175</v>
      </c>
      <c r="R69" s="463"/>
      <c r="S69" s="453" t="str">
        <f>IF(ISBLANK(R69),"",VLOOKUP(R69,Inscripcion!$A$1:$E$200,2,FALSE))</f>
        <v/>
      </c>
      <c r="T69" s="454" t="str">
        <f>IF(ISBLANK(R69),"",VLOOKUP(R69,Inscripcion!$A$1:$E$200,3,FALSE))</f>
        <v/>
      </c>
      <c r="U69" s="455" t="e">
        <f>VLOOKUP(Q69,Rifa!$A$1:$C$100,2,FALSE)</f>
        <v>#N/A</v>
      </c>
      <c r="V69" s="456" t="str">
        <f t="shared" si="5"/>
        <v>-</v>
      </c>
      <c r="W69" s="464" t="e">
        <f t="shared" si="6"/>
        <v>#N/A</v>
      </c>
    </row>
    <row r="70" spans="2:23" ht="15" customHeight="1" x14ac:dyDescent="0.25">
      <c r="B70" s="497"/>
      <c r="C70" s="444">
        <v>63</v>
      </c>
      <c r="D70" s="445" t="str">
        <f t="shared" si="4"/>
        <v>-</v>
      </c>
      <c r="E70" s="453" t="str">
        <f>IF(ISBLANK(D70),"",IF(EXACT(D70,"-"),"BYE",VLOOKUP(D70,Inscripcion!$A$1:$E$200,2,FALSE)))</f>
        <v>BYE</v>
      </c>
      <c r="F70" s="447" t="str">
        <f>IF(EXACT(D70,"-"),"",VLOOKUP(D70,Inscripcion!$A$1:$E$200,3,FALSE))</f>
        <v/>
      </c>
      <c r="G70" s="466"/>
      <c r="H70" s="448"/>
      <c r="I70" s="448"/>
      <c r="J70" s="448"/>
      <c r="O70" s="521" t="s">
        <v>143</v>
      </c>
      <c r="P70" s="522">
        <v>29</v>
      </c>
      <c r="Q70" s="523" t="s">
        <v>176</v>
      </c>
      <c r="R70" s="463"/>
      <c r="S70" s="453" t="str">
        <f>IF(ISBLANK(R70),"",VLOOKUP(R70,Inscripcion!$A$1:$E$200,2,FALSE))</f>
        <v/>
      </c>
      <c r="T70" s="454" t="str">
        <f>IF(ISBLANK(R70),"",VLOOKUP(R70,Inscripcion!$A$1:$E$200,3,FALSE))</f>
        <v/>
      </c>
      <c r="U70" s="455" t="e">
        <f>VLOOKUP(Q70,Rifa!$A$1:$C$100,2,FALSE)</f>
        <v>#N/A</v>
      </c>
      <c r="V70" s="456" t="str">
        <f t="shared" si="5"/>
        <v>-</v>
      </c>
      <c r="W70" s="464" t="e">
        <f t="shared" si="6"/>
        <v>#N/A</v>
      </c>
    </row>
    <row r="71" spans="2:23" ht="15" customHeight="1" x14ac:dyDescent="0.25">
      <c r="B71" s="443" t="s">
        <v>177</v>
      </c>
      <c r="C71" s="444">
        <v>64</v>
      </c>
      <c r="D71" s="445" t="str">
        <f t="shared" si="4"/>
        <v>-</v>
      </c>
      <c r="E71" s="453" t="str">
        <f>IF(ISBLANK(D71),"",IF(EXACT(D71,"-"),"BYE",VLOOKUP(D71,Inscripcion!$A$1:$E$200,2,FALSE)))</f>
        <v>BYE</v>
      </c>
      <c r="F71" s="447" t="str">
        <f>IF(EXACT(D71,"-"),"",VLOOKUP(D71,Inscripcion!$A$1:$E$200,3,FALSE))</f>
        <v/>
      </c>
      <c r="G71" s="448"/>
      <c r="H71" s="448"/>
      <c r="I71" s="448"/>
      <c r="J71" s="448"/>
      <c r="O71" s="521" t="s">
        <v>143</v>
      </c>
      <c r="P71" s="522">
        <v>30</v>
      </c>
      <c r="Q71" s="523" t="s">
        <v>178</v>
      </c>
      <c r="R71" s="463"/>
      <c r="S71" s="453" t="str">
        <f>IF(ISBLANK(R71),"",VLOOKUP(R71,Inscripcion!$A$1:$E$200,2,FALSE))</f>
        <v/>
      </c>
      <c r="T71" s="454" t="str">
        <f>IF(ISBLANK(R71),"",VLOOKUP(R71,Inscripcion!$A$1:$E$200,3,FALSE))</f>
        <v/>
      </c>
      <c r="U71" s="455" t="e">
        <f>VLOOKUP(Q71,Rifa!$A$1:$C$100,2,FALSE)</f>
        <v>#N/A</v>
      </c>
      <c r="V71" s="456" t="str">
        <f t="shared" si="5"/>
        <v>-</v>
      </c>
      <c r="W71" s="464" t="e">
        <f t="shared" si="6"/>
        <v>#N/A</v>
      </c>
    </row>
    <row r="72" spans="2:23" ht="12.75" customHeight="1" x14ac:dyDescent="0.25">
      <c r="O72" s="521" t="s">
        <v>143</v>
      </c>
      <c r="P72" s="522">
        <v>31</v>
      </c>
      <c r="Q72" s="523" t="s">
        <v>179</v>
      </c>
      <c r="R72" s="463"/>
      <c r="S72" s="453" t="str">
        <f>IF(ISBLANK(R72),"",VLOOKUP(R72,Inscripcion!$A$1:$E$200,2,FALSE))</f>
        <v/>
      </c>
      <c r="T72" s="454" t="str">
        <f>IF(ISBLANK(R72),"",VLOOKUP(R72,Inscripcion!$A$1:$E$200,3,FALSE))</f>
        <v/>
      </c>
      <c r="U72" s="455" t="e">
        <f>VLOOKUP(Q72,Rifa!$A$1:$C$100,2,FALSE)</f>
        <v>#N/A</v>
      </c>
      <c r="V72" s="456" t="str">
        <f t="shared" si="5"/>
        <v>-</v>
      </c>
      <c r="W72" s="464" t="e">
        <f t="shared" si="6"/>
        <v>#N/A</v>
      </c>
    </row>
    <row r="73" spans="2:23" ht="12.75" customHeight="1" x14ac:dyDescent="0.25">
      <c r="O73" s="521" t="s">
        <v>143</v>
      </c>
      <c r="P73" s="522">
        <v>32</v>
      </c>
      <c r="Q73" s="523" t="s">
        <v>180</v>
      </c>
      <c r="R73" s="463"/>
      <c r="S73" s="453" t="str">
        <f>IF(ISBLANK(R73),"",VLOOKUP(R73,Inscripcion!$A$1:$E$200,2,FALSE))</f>
        <v/>
      </c>
      <c r="T73" s="454" t="str">
        <f>IF(ISBLANK(R73),"",VLOOKUP(R73,Inscripcion!$A$1:$E$200,3,FALSE))</f>
        <v/>
      </c>
      <c r="U73" s="455" t="e">
        <f>VLOOKUP(Q73,Rifa!$A$1:$C$100,2,FALSE)</f>
        <v>#N/A</v>
      </c>
      <c r="V73" s="456" t="str">
        <f t="shared" si="5"/>
        <v>-</v>
      </c>
      <c r="W73" s="464" t="e">
        <f t="shared" si="6"/>
        <v>#N/A</v>
      </c>
    </row>
    <row r="74" spans="2:23" ht="12.75" customHeight="1" x14ac:dyDescent="0.25">
      <c r="O74" s="442"/>
      <c r="P74" s="442"/>
      <c r="Q74" s="442"/>
      <c r="R74" s="525"/>
      <c r="S74" s="513"/>
      <c r="T74" s="526"/>
      <c r="W74" s="525"/>
    </row>
    <row r="75" spans="2:23" ht="12.75" customHeight="1" x14ac:dyDescent="0.25">
      <c r="O75" s="442"/>
      <c r="P75" s="442"/>
      <c r="Q75" s="442"/>
      <c r="R75" s="525"/>
      <c r="S75" s="513"/>
      <c r="T75" s="526"/>
      <c r="U75" s="517">
        <v>1</v>
      </c>
      <c r="V75" s="442" t="s">
        <v>181</v>
      </c>
      <c r="W75" s="525"/>
    </row>
    <row r="76" spans="2:23" ht="12.75" customHeight="1" x14ac:dyDescent="0.25">
      <c r="O76" s="442"/>
      <c r="P76" s="442"/>
      <c r="Q76" s="442"/>
      <c r="R76" s="525"/>
      <c r="S76" s="513"/>
      <c r="T76" s="526"/>
      <c r="U76" s="517">
        <v>2</v>
      </c>
      <c r="V76" s="442" t="s">
        <v>181</v>
      </c>
      <c r="W76" s="525"/>
    </row>
    <row r="77" spans="2:23" ht="12.75" customHeight="1" x14ac:dyDescent="0.25">
      <c r="O77" s="442"/>
      <c r="P77" s="442"/>
      <c r="Q77" s="442"/>
      <c r="R77" s="525"/>
      <c r="S77" s="513"/>
      <c r="T77" s="526"/>
      <c r="U77" s="517">
        <v>3</v>
      </c>
      <c r="V77" s="442" t="s">
        <v>181</v>
      </c>
      <c r="W77" s="525"/>
    </row>
    <row r="78" spans="2:23" ht="12.75" customHeight="1" x14ac:dyDescent="0.25">
      <c r="O78" s="442"/>
      <c r="P78" s="442"/>
      <c r="Q78" s="442"/>
      <c r="R78" s="525"/>
      <c r="S78" s="513"/>
      <c r="T78" s="526"/>
      <c r="U78" s="517">
        <v>4</v>
      </c>
      <c r="V78" s="442" t="s">
        <v>181</v>
      </c>
      <c r="W78" s="525"/>
    </row>
    <row r="79" spans="2:23" ht="12.75" customHeight="1" x14ac:dyDescent="0.25">
      <c r="O79" s="442"/>
      <c r="P79" s="442"/>
      <c r="Q79" s="442"/>
      <c r="R79" s="525"/>
      <c r="S79" s="513"/>
      <c r="T79" s="526"/>
      <c r="U79" s="517">
        <v>5</v>
      </c>
      <c r="V79" s="442" t="s">
        <v>181</v>
      </c>
      <c r="W79" s="525"/>
    </row>
    <row r="80" spans="2:23" ht="12.75" customHeight="1" x14ac:dyDescent="0.25">
      <c r="O80" s="442"/>
      <c r="P80" s="442"/>
      <c r="Q80" s="442"/>
      <c r="R80" s="525"/>
      <c r="S80" s="513"/>
      <c r="T80" s="526"/>
      <c r="U80" s="517">
        <v>6</v>
      </c>
      <c r="V80" s="442" t="s">
        <v>181</v>
      </c>
      <c r="W80" s="525"/>
    </row>
    <row r="81" spans="15:23" ht="12.75" customHeight="1" x14ac:dyDescent="0.25">
      <c r="O81" s="442"/>
      <c r="P81" s="442"/>
      <c r="Q81" s="442"/>
      <c r="R81" s="525"/>
      <c r="S81" s="513"/>
      <c r="T81" s="526"/>
      <c r="U81" s="517">
        <v>7</v>
      </c>
      <c r="V81" s="442" t="s">
        <v>181</v>
      </c>
      <c r="W81" s="525"/>
    </row>
    <row r="82" spans="15:23" ht="12.75" customHeight="1" x14ac:dyDescent="0.25">
      <c r="O82" s="442"/>
      <c r="P82" s="442"/>
      <c r="Q82" s="442"/>
      <c r="R82" s="525"/>
      <c r="S82" s="513"/>
      <c r="T82" s="526"/>
      <c r="U82" s="517">
        <v>8</v>
      </c>
      <c r="V82" s="442" t="s">
        <v>181</v>
      </c>
      <c r="W82" s="525"/>
    </row>
    <row r="83" spans="15:23" ht="12.75" customHeight="1" x14ac:dyDescent="0.25">
      <c r="U83" s="517">
        <v>9</v>
      </c>
      <c r="V83" s="442" t="s">
        <v>181</v>
      </c>
      <c r="W83" s="442"/>
    </row>
    <row r="84" spans="15:23" ht="12.75" customHeight="1" x14ac:dyDescent="0.25">
      <c r="U84" s="517">
        <v>10</v>
      </c>
      <c r="V84" s="442" t="s">
        <v>181</v>
      </c>
      <c r="W84" s="442"/>
    </row>
    <row r="85" spans="15:23" ht="12.75" customHeight="1" x14ac:dyDescent="0.25">
      <c r="U85" s="517">
        <v>11</v>
      </c>
      <c r="V85" s="442" t="s">
        <v>181</v>
      </c>
      <c r="W85" s="442"/>
    </row>
    <row r="86" spans="15:23" ht="12.75" customHeight="1" x14ac:dyDescent="0.25">
      <c r="U86" s="517">
        <v>12</v>
      </c>
      <c r="V86" s="442" t="s">
        <v>181</v>
      </c>
      <c r="W86" s="442"/>
    </row>
    <row r="87" spans="15:23" ht="12.75" customHeight="1" x14ac:dyDescent="0.25">
      <c r="U87" s="517">
        <v>13</v>
      </c>
      <c r="V87" s="442" t="s">
        <v>181</v>
      </c>
      <c r="W87" s="442"/>
    </row>
    <row r="88" spans="15:23" ht="12.75" customHeight="1" x14ac:dyDescent="0.25">
      <c r="U88" s="517">
        <v>14</v>
      </c>
      <c r="V88" s="442" t="s">
        <v>181</v>
      </c>
      <c r="W88" s="442"/>
    </row>
    <row r="89" spans="15:23" ht="12.75" customHeight="1" x14ac:dyDescent="0.25">
      <c r="U89" s="517">
        <v>15</v>
      </c>
      <c r="V89" s="442" t="s">
        <v>181</v>
      </c>
      <c r="W89" s="442"/>
    </row>
    <row r="90" spans="15:23" ht="12.75" customHeight="1" x14ac:dyDescent="0.25">
      <c r="U90" s="517">
        <v>16</v>
      </c>
      <c r="V90" s="442" t="s">
        <v>181</v>
      </c>
      <c r="W90" s="442"/>
    </row>
    <row r="91" spans="15:23" ht="12.75" customHeight="1" x14ac:dyDescent="0.25">
      <c r="U91" s="517">
        <v>17</v>
      </c>
      <c r="V91" s="442" t="s">
        <v>181</v>
      </c>
      <c r="W91" s="442"/>
    </row>
    <row r="92" spans="15:23" ht="12.75" customHeight="1" x14ac:dyDescent="0.25">
      <c r="U92" s="517">
        <v>18</v>
      </c>
      <c r="V92" s="442" t="s">
        <v>181</v>
      </c>
      <c r="W92" s="442"/>
    </row>
    <row r="93" spans="15:23" ht="12.75" customHeight="1" x14ac:dyDescent="0.25">
      <c r="U93" s="517">
        <v>19</v>
      </c>
      <c r="V93" s="442" t="s">
        <v>181</v>
      </c>
      <c r="W93" s="442"/>
    </row>
    <row r="94" spans="15:23" ht="12.75" customHeight="1" x14ac:dyDescent="0.25">
      <c r="U94" s="517">
        <v>20</v>
      </c>
      <c r="V94" s="442" t="s">
        <v>181</v>
      </c>
      <c r="W94" s="442"/>
    </row>
    <row r="95" spans="15:23" ht="12.75" customHeight="1" x14ac:dyDescent="0.25">
      <c r="U95" s="517">
        <v>21</v>
      </c>
      <c r="V95" s="442" t="s">
        <v>181</v>
      </c>
      <c r="W95" s="442"/>
    </row>
    <row r="96" spans="15:23" ht="12.75" customHeight="1" x14ac:dyDescent="0.25">
      <c r="U96" s="517">
        <v>22</v>
      </c>
      <c r="V96" s="442" t="s">
        <v>181</v>
      </c>
      <c r="W96" s="442"/>
    </row>
    <row r="97" spans="21:23" ht="12.75" customHeight="1" x14ac:dyDescent="0.25">
      <c r="U97" s="517">
        <v>23</v>
      </c>
      <c r="V97" s="442" t="s">
        <v>181</v>
      </c>
      <c r="W97" s="442"/>
    </row>
    <row r="98" spans="21:23" ht="12.75" customHeight="1" x14ac:dyDescent="0.25">
      <c r="U98" s="517">
        <v>24</v>
      </c>
      <c r="V98" s="442" t="s">
        <v>181</v>
      </c>
      <c r="W98" s="442"/>
    </row>
    <row r="99" spans="21:23" ht="12.75" customHeight="1" x14ac:dyDescent="0.25">
      <c r="U99" s="517">
        <v>25</v>
      </c>
      <c r="V99" s="442" t="s">
        <v>181</v>
      </c>
      <c r="W99" s="442"/>
    </row>
    <row r="100" spans="21:23" ht="12.75" customHeight="1" x14ac:dyDescent="0.25">
      <c r="U100" s="517">
        <v>26</v>
      </c>
      <c r="V100" s="442" t="s">
        <v>181</v>
      </c>
      <c r="W100" s="442"/>
    </row>
    <row r="101" spans="21:23" ht="12.75" customHeight="1" x14ac:dyDescent="0.25">
      <c r="U101" s="517">
        <v>27</v>
      </c>
      <c r="V101" s="442" t="s">
        <v>181</v>
      </c>
      <c r="W101" s="442"/>
    </row>
    <row r="102" spans="21:23" ht="12.75" customHeight="1" x14ac:dyDescent="0.25">
      <c r="U102" s="517">
        <v>28</v>
      </c>
      <c r="V102" s="442" t="s">
        <v>181</v>
      </c>
      <c r="W102" s="442"/>
    </row>
    <row r="103" spans="21:23" ht="12.75" customHeight="1" x14ac:dyDescent="0.25">
      <c r="U103" s="517">
        <v>29</v>
      </c>
      <c r="V103" s="442" t="s">
        <v>181</v>
      </c>
      <c r="W103" s="442"/>
    </row>
    <row r="104" spans="21:23" ht="12.75" customHeight="1" x14ac:dyDescent="0.25">
      <c r="U104" s="517">
        <v>30</v>
      </c>
      <c r="V104" s="442" t="s">
        <v>181</v>
      </c>
      <c r="W104" s="442"/>
    </row>
    <row r="105" spans="21:23" ht="12.75" customHeight="1" x14ac:dyDescent="0.25">
      <c r="U105" s="517">
        <v>31</v>
      </c>
      <c r="V105" s="442" t="s">
        <v>181</v>
      </c>
      <c r="W105" s="442"/>
    </row>
    <row r="106" spans="21:23" ht="12.75" customHeight="1" x14ac:dyDescent="0.25">
      <c r="U106" s="517">
        <v>32</v>
      </c>
      <c r="V106" s="442" t="s">
        <v>181</v>
      </c>
      <c r="W106" s="442"/>
    </row>
    <row r="107" spans="21:23" ht="12.75" customHeight="1" x14ac:dyDescent="0.25">
      <c r="U107" s="517">
        <v>33</v>
      </c>
      <c r="V107" s="442" t="s">
        <v>181</v>
      </c>
      <c r="W107" s="442"/>
    </row>
    <row r="108" spans="21:23" ht="12.75" customHeight="1" x14ac:dyDescent="0.25">
      <c r="U108" s="517">
        <v>34</v>
      </c>
      <c r="V108" s="442" t="s">
        <v>181</v>
      </c>
      <c r="W108" s="442"/>
    </row>
    <row r="109" spans="21:23" ht="12.75" customHeight="1" x14ac:dyDescent="0.25">
      <c r="U109" s="517">
        <v>35</v>
      </c>
      <c r="V109" s="442" t="s">
        <v>181</v>
      </c>
      <c r="W109" s="442"/>
    </row>
    <row r="110" spans="21:23" ht="12.75" customHeight="1" x14ac:dyDescent="0.25">
      <c r="U110" s="517">
        <v>36</v>
      </c>
      <c r="V110" s="442" t="s">
        <v>181</v>
      </c>
      <c r="W110" s="442"/>
    </row>
    <row r="111" spans="21:23" ht="12.75" customHeight="1" x14ac:dyDescent="0.25">
      <c r="U111" s="517">
        <v>37</v>
      </c>
      <c r="V111" s="442" t="s">
        <v>181</v>
      </c>
      <c r="W111" s="442"/>
    </row>
    <row r="112" spans="21:23" ht="12.75" customHeight="1" x14ac:dyDescent="0.25">
      <c r="U112" s="517">
        <v>38</v>
      </c>
      <c r="V112" s="442" t="s">
        <v>181</v>
      </c>
      <c r="W112" s="442"/>
    </row>
    <row r="113" spans="21:23" ht="12.75" customHeight="1" x14ac:dyDescent="0.25">
      <c r="U113" s="517">
        <v>39</v>
      </c>
      <c r="V113" s="442" t="s">
        <v>181</v>
      </c>
      <c r="W113" s="442"/>
    </row>
    <row r="114" spans="21:23" ht="12.75" customHeight="1" x14ac:dyDescent="0.25">
      <c r="U114" s="517">
        <v>40</v>
      </c>
      <c r="V114" s="442" t="s">
        <v>181</v>
      </c>
      <c r="W114" s="442"/>
    </row>
    <row r="115" spans="21:23" ht="12.75" customHeight="1" x14ac:dyDescent="0.25">
      <c r="U115" s="517">
        <v>41</v>
      </c>
      <c r="V115" s="442" t="s">
        <v>181</v>
      </c>
      <c r="W115" s="442"/>
    </row>
    <row r="116" spans="21:23" ht="12.75" customHeight="1" x14ac:dyDescent="0.25">
      <c r="U116" s="517">
        <v>42</v>
      </c>
      <c r="V116" s="442" t="s">
        <v>181</v>
      </c>
      <c r="W116" s="442"/>
    </row>
    <row r="117" spans="21:23" ht="12.75" customHeight="1" x14ac:dyDescent="0.25">
      <c r="U117" s="517">
        <v>43</v>
      </c>
      <c r="V117" s="442" t="s">
        <v>181</v>
      </c>
      <c r="W117" s="442"/>
    </row>
    <row r="118" spans="21:23" ht="12.75" customHeight="1" x14ac:dyDescent="0.25">
      <c r="U118" s="517">
        <v>44</v>
      </c>
      <c r="V118" s="442" t="s">
        <v>181</v>
      </c>
      <c r="W118" s="442"/>
    </row>
    <row r="119" spans="21:23" ht="12.75" customHeight="1" x14ac:dyDescent="0.25">
      <c r="U119" s="517">
        <v>45</v>
      </c>
      <c r="V119" s="442" t="s">
        <v>181</v>
      </c>
      <c r="W119" s="442"/>
    </row>
    <row r="120" spans="21:23" ht="12.75" customHeight="1" x14ac:dyDescent="0.25">
      <c r="U120" s="517">
        <v>46</v>
      </c>
      <c r="V120" s="442" t="s">
        <v>181</v>
      </c>
      <c r="W120" s="442"/>
    </row>
    <row r="121" spans="21:23" ht="12.75" customHeight="1" x14ac:dyDescent="0.25">
      <c r="U121" s="517">
        <v>47</v>
      </c>
      <c r="V121" s="442" t="s">
        <v>181</v>
      </c>
      <c r="W121" s="442"/>
    </row>
    <row r="122" spans="21:23" ht="12.75" customHeight="1" x14ac:dyDescent="0.25">
      <c r="U122" s="517">
        <v>48</v>
      </c>
      <c r="V122" s="442" t="s">
        <v>181</v>
      </c>
      <c r="W122" s="442"/>
    </row>
    <row r="123" spans="21:23" ht="12.75" customHeight="1" x14ac:dyDescent="0.25">
      <c r="U123" s="517">
        <v>49</v>
      </c>
      <c r="V123" s="442" t="s">
        <v>181</v>
      </c>
      <c r="W123" s="442"/>
    </row>
    <row r="124" spans="21:23" ht="12.75" customHeight="1" x14ac:dyDescent="0.25">
      <c r="U124" s="517">
        <v>50</v>
      </c>
      <c r="V124" s="442" t="s">
        <v>181</v>
      </c>
      <c r="W124" s="442"/>
    </row>
    <row r="125" spans="21:23" ht="12.75" customHeight="1" x14ac:dyDescent="0.25">
      <c r="U125" s="517">
        <v>51</v>
      </c>
      <c r="V125" s="442" t="s">
        <v>181</v>
      </c>
      <c r="W125" s="442"/>
    </row>
    <row r="126" spans="21:23" ht="12.75" customHeight="1" x14ac:dyDescent="0.25">
      <c r="U126" s="517">
        <v>52</v>
      </c>
      <c r="V126" s="442" t="s">
        <v>181</v>
      </c>
      <c r="W126" s="442"/>
    </row>
    <row r="127" spans="21:23" ht="12.75" customHeight="1" x14ac:dyDescent="0.25">
      <c r="U127" s="517">
        <v>53</v>
      </c>
      <c r="V127" s="442" t="s">
        <v>181</v>
      </c>
      <c r="W127" s="442"/>
    </row>
    <row r="128" spans="21:23" ht="12.75" customHeight="1" x14ac:dyDescent="0.25">
      <c r="U128" s="517">
        <v>54</v>
      </c>
      <c r="V128" s="442" t="s">
        <v>181</v>
      </c>
      <c r="W128" s="442"/>
    </row>
    <row r="129" spans="21:23" ht="12.75" customHeight="1" x14ac:dyDescent="0.25">
      <c r="U129" s="517">
        <v>55</v>
      </c>
      <c r="V129" s="442" t="s">
        <v>181</v>
      </c>
      <c r="W129" s="442"/>
    </row>
    <row r="130" spans="21:23" ht="12.75" customHeight="1" x14ac:dyDescent="0.25">
      <c r="U130" s="517">
        <v>56</v>
      </c>
      <c r="V130" s="442" t="s">
        <v>181</v>
      </c>
      <c r="W130" s="442"/>
    </row>
    <row r="131" spans="21:23" ht="12.75" customHeight="1" x14ac:dyDescent="0.25">
      <c r="U131" s="517">
        <v>57</v>
      </c>
      <c r="V131" s="442" t="s">
        <v>181</v>
      </c>
      <c r="W131" s="442"/>
    </row>
    <row r="132" spans="21:23" ht="12.75" customHeight="1" x14ac:dyDescent="0.25">
      <c r="U132" s="517">
        <v>58</v>
      </c>
      <c r="V132" s="442" t="s">
        <v>181</v>
      </c>
      <c r="W132" s="442"/>
    </row>
    <row r="133" spans="21:23" ht="12.75" customHeight="1" x14ac:dyDescent="0.25">
      <c r="U133" s="517">
        <v>59</v>
      </c>
      <c r="V133" s="442" t="s">
        <v>181</v>
      </c>
      <c r="W133" s="442"/>
    </row>
    <row r="134" spans="21:23" ht="12.75" customHeight="1" x14ac:dyDescent="0.25">
      <c r="U134" s="517">
        <v>60</v>
      </c>
      <c r="V134" s="442" t="s">
        <v>181</v>
      </c>
      <c r="W134" s="442"/>
    </row>
    <row r="135" spans="21:23" ht="12.75" customHeight="1" x14ac:dyDescent="0.25">
      <c r="U135" s="517">
        <v>61</v>
      </c>
      <c r="V135" s="442" t="s">
        <v>181</v>
      </c>
      <c r="W135" s="442"/>
    </row>
    <row r="136" spans="21:23" ht="12.75" customHeight="1" x14ac:dyDescent="0.25">
      <c r="U136" s="517">
        <v>62</v>
      </c>
      <c r="V136" s="442" t="s">
        <v>181</v>
      </c>
      <c r="W136" s="442"/>
    </row>
    <row r="137" spans="21:23" ht="12.75" customHeight="1" x14ac:dyDescent="0.25">
      <c r="U137" s="517">
        <v>63</v>
      </c>
      <c r="V137" s="442" t="s">
        <v>181</v>
      </c>
      <c r="W137" s="442"/>
    </row>
    <row r="138" spans="21:23" ht="12.75" customHeight="1" x14ac:dyDescent="0.25">
      <c r="U138" s="517">
        <v>64</v>
      </c>
      <c r="V138" s="442" t="s">
        <v>181</v>
      </c>
      <c r="W138" s="442"/>
    </row>
  </sheetData>
  <mergeCells count="3">
    <mergeCell ref="B5:W6"/>
    <mergeCell ref="R7:W7"/>
    <mergeCell ref="R41:W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E11" sqref="E1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77</v>
      </c>
      <c r="H7" s="78">
        <v>44630.696075185188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78</v>
      </c>
      <c r="C9" s="56"/>
      <c r="D9" s="57" t="s">
        <v>97</v>
      </c>
      <c r="E9" s="55" t="s">
        <v>79</v>
      </c>
      <c r="F9" s="5" t="s">
        <v>182</v>
      </c>
      <c r="G9" s="55" t="s">
        <v>80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81</v>
      </c>
      <c r="C11" s="59" t="s">
        <v>82</v>
      </c>
      <c r="D11" s="59" t="s">
        <v>83</v>
      </c>
      <c r="E11" s="59" t="s">
        <v>84</v>
      </c>
      <c r="F11" s="59" t="s">
        <v>85</v>
      </c>
      <c r="G11" s="59" t="s">
        <v>86</v>
      </c>
    </row>
    <row r="12" spans="2:10" ht="21" customHeight="1" x14ac:dyDescent="0.35">
      <c r="B12" s="60">
        <v>1</v>
      </c>
      <c r="C12" s="61">
        <v>1279</v>
      </c>
      <c r="D12" s="62" t="str">
        <f>IF(ISBLANK(C12),"",VLOOKUP(C12,Inscripcion!$A$1:$E$200,2,FALSE))</f>
        <v>Nicole Granados Mora</v>
      </c>
      <c r="E12" s="63" t="str">
        <f>IF(ISBLANK(C12),"",VLOOKUP(C12,Inscripcion!$A$1:$E$200,3,FALSE))</f>
        <v>Escazu</v>
      </c>
      <c r="F12" s="63">
        <f>IF(ISBLANK(C12),"",VLOOKUP(C12,Inscripcion!$A$1:$E$200,4,FALSE))</f>
        <v>2</v>
      </c>
      <c r="G12" s="63">
        <f>IF(ISBLANK(C12),"",VLOOKUP(C12,Inscripcion!$A$1:$E$200,5,FALSE))</f>
        <v>500</v>
      </c>
    </row>
    <row r="13" spans="2:10" ht="21" customHeight="1" x14ac:dyDescent="0.35">
      <c r="B13" s="60">
        <v>2</v>
      </c>
      <c r="C13" s="61">
        <v>2815</v>
      </c>
      <c r="D13" s="62" t="str">
        <f>IF(ISBLANK(C13),"",VLOOKUP(C13,Inscripcion!$A$1:$E$200,2,FALSE))</f>
        <v>Jimena Diaz Arroyo</v>
      </c>
      <c r="E13" s="63" t="str">
        <f>IF(ISBLANK(C13),"",VLOOKUP(C13,Inscripcion!$A$1:$E$200,3,FALSE))</f>
        <v>Esparza</v>
      </c>
      <c r="F13" s="63">
        <f>IF(ISBLANK(C13),"",VLOOKUP(C13,Inscripcion!$A$1:$E$200,4,FALSE))</f>
        <v>19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3238</v>
      </c>
      <c r="D14" s="62" t="str">
        <f>IF(ISBLANK(C14),"",VLOOKUP(C14,Inscripcion!$A$1:$E$200,2,FALSE))</f>
        <v>Marianne Chinchilla  Godinez</v>
      </c>
      <c r="E14" s="63" t="str">
        <f>IF(ISBLANK(C14),"",VLOOKUP(C14,Inscripcion!$A$1:$E$200,3,FALSE))</f>
        <v>Aserri</v>
      </c>
      <c r="F14" s="63">
        <f>IF(ISBLANK(C14),"",VLOOKUP(C14,Inscripcion!$A$1:$E$200,4,FALSE))</f>
        <v>60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87</v>
      </c>
      <c r="G15" s="64" t="s">
        <v>87</v>
      </c>
    </row>
    <row r="16" spans="2:10" ht="21" customHeight="1" x14ac:dyDescent="0.25"/>
    <row r="17" spans="2:10" ht="21" customHeight="1" x14ac:dyDescent="0.25">
      <c r="B17" s="65" t="s">
        <v>88</v>
      </c>
      <c r="C17" s="65"/>
      <c r="D17" s="65" t="s">
        <v>89</v>
      </c>
      <c r="E17" s="66" t="s">
        <v>90</v>
      </c>
      <c r="F17" s="65" t="s">
        <v>91</v>
      </c>
      <c r="G17" s="65" t="s">
        <v>92</v>
      </c>
      <c r="H17" s="67" t="s">
        <v>93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Nicole Granados Mora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Marianne Chinchilla  Godinez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Nicole Granados Mora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Jimena Diaz Arroyo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Jimena Diaz Arroyo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Marianne Chinchilla  Godinez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94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95</v>
      </c>
      <c r="E27" s="56"/>
      <c r="F27" s="56"/>
    </row>
    <row r="28" spans="2:10" ht="21" customHeight="1" x14ac:dyDescent="0.25">
      <c r="D28" s="77" t="s">
        <v>96</v>
      </c>
      <c r="E28" s="56"/>
      <c r="F28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77</v>
      </c>
      <c r="H7" s="52">
        <v>44630.696072118059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78</v>
      </c>
      <c r="C9" s="30"/>
      <c r="D9" s="31" t="s">
        <v>97</v>
      </c>
      <c r="E9" s="29" t="s">
        <v>79</v>
      </c>
      <c r="F9" s="5" t="s">
        <v>184</v>
      </c>
      <c r="G9" s="29" t="s">
        <v>80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81</v>
      </c>
      <c r="C11" s="33" t="s">
        <v>82</v>
      </c>
      <c r="D11" s="33" t="s">
        <v>83</v>
      </c>
      <c r="E11" s="33" t="s">
        <v>84</v>
      </c>
      <c r="F11" s="33" t="s">
        <v>85</v>
      </c>
      <c r="G11" s="33" t="s">
        <v>86</v>
      </c>
    </row>
    <row r="12" spans="2:10" ht="21" customHeight="1" x14ac:dyDescent="0.35">
      <c r="B12" s="34">
        <v>1</v>
      </c>
      <c r="C12" s="35">
        <v>2209</v>
      </c>
      <c r="D12" s="36" t="str">
        <f>IF(ISBLANK(C12),"",VLOOKUP(C12,Inscripcion!$A$1:$E$200,2,FALSE))</f>
        <v>Paula Melissa Gomez Calderon</v>
      </c>
      <c r="E12" s="37" t="str">
        <f>IF(ISBLANK(C12),"",VLOOKUP(C12,Inscripcion!$A$1:$E$200,3,FALSE))</f>
        <v>San Jose</v>
      </c>
      <c r="F12" s="37">
        <f>IF(ISBLANK(C12),"",VLOOKUP(C12,Inscripcion!$A$1:$E$200,4,FALSE))</f>
        <v>3</v>
      </c>
      <c r="G12" s="37">
        <f>IF(ISBLANK(C12),"",VLOOKUP(C12,Inscripcion!$A$1:$E$200,5,FALSE))</f>
        <v>500</v>
      </c>
    </row>
    <row r="13" spans="2:10" ht="21" customHeight="1" x14ac:dyDescent="0.35">
      <c r="B13" s="34">
        <v>2</v>
      </c>
      <c r="C13" s="35">
        <v>2518</v>
      </c>
      <c r="D13" s="36" t="str">
        <f>IF(ISBLANK(C13),"",VLOOKUP(C13,Inscripcion!$A$1:$E$200,2,FALSE))</f>
        <v>Nayla Pamela Azofeifa Rodriguez</v>
      </c>
      <c r="E13" s="37" t="str">
        <f>IF(ISBLANK(C13),"",VLOOKUP(C13,Inscripcion!$A$1:$E$200,3,FALSE))</f>
        <v>CCDR Desamparados</v>
      </c>
      <c r="F13" s="37">
        <f>IF(ISBLANK(C13),"",VLOOKUP(C13,Inscripcion!$A$1:$E$200,4,FALSE))</f>
        <v>490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3761</v>
      </c>
      <c r="D14" s="36" t="str">
        <f>IF(ISBLANK(C14),"",VLOOKUP(C14,Inscripcion!$A$1:$E$200,2,FALSE))</f>
        <v>Keyla Díaz Chinchilla</v>
      </c>
      <c r="E14" s="37" t="str">
        <f>IF(ISBLANK(C14),"",VLOOKUP(C14,Inscripcion!$A$1:$E$200,3,FALSE))</f>
        <v>Aserrí</v>
      </c>
      <c r="F14" s="37">
        <f>IF(ISBLANK(C14),"",VLOOKUP(C14,Inscripcion!$A$1:$E$200,4,FALSE))</f>
        <v>728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87</v>
      </c>
      <c r="G15" s="38" t="s">
        <v>87</v>
      </c>
    </row>
    <row r="16" spans="2:10" ht="21" customHeight="1" x14ac:dyDescent="0.25"/>
    <row r="17" spans="2:10" ht="21" customHeight="1" x14ac:dyDescent="0.25">
      <c r="B17" s="39" t="s">
        <v>88</v>
      </c>
      <c r="C17" s="39"/>
      <c r="D17" s="39" t="s">
        <v>89</v>
      </c>
      <c r="E17" s="40" t="s">
        <v>90</v>
      </c>
      <c r="F17" s="39" t="s">
        <v>91</v>
      </c>
      <c r="G17" s="39" t="s">
        <v>92</v>
      </c>
      <c r="H17" s="41" t="s">
        <v>93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Paula Melissa Gomez Calderon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Keyla Díaz Chinchilla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Paula Melissa Gomez Calderon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Nayla Pamela Azofeifa Rodriguez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Nayla Pamela Azofeifa Rodriguez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Keyla Díaz Chinchilla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94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95</v>
      </c>
      <c r="E27" s="30"/>
      <c r="F27" s="30"/>
    </row>
    <row r="28" spans="2:10" ht="21" customHeight="1" x14ac:dyDescent="0.25">
      <c r="D28" s="51" t="s">
        <v>96</v>
      </c>
      <c r="E28" s="30"/>
      <c r="F28" s="3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4:J28"/>
  <sheetViews>
    <sheetView workbookViewId="0">
      <selection activeCell="I16" sqref="I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65"/>
    </row>
    <row r="5" spans="2:10" ht="8.25" customHeight="1" x14ac:dyDescent="0.35">
      <c r="D5" s="365"/>
    </row>
    <row r="6" spans="2:10" ht="26.25" customHeight="1" x14ac:dyDescent="0.25"/>
    <row r="7" spans="2:10" ht="26.25" customHeight="1" x14ac:dyDescent="0.35">
      <c r="C7" s="365"/>
      <c r="D7" s="365"/>
      <c r="G7" s="365" t="s">
        <v>77</v>
      </c>
      <c r="H7" s="390">
        <v>44630.696092523147</v>
      </c>
      <c r="J7" s="366"/>
    </row>
    <row r="8" spans="2:10" ht="26.25" customHeight="1" x14ac:dyDescent="0.35">
      <c r="C8" s="365"/>
      <c r="D8" s="365"/>
    </row>
    <row r="9" spans="2:10" ht="21" customHeight="1" x14ac:dyDescent="0.35">
      <c r="B9" s="367" t="s">
        <v>78</v>
      </c>
      <c r="C9" s="368"/>
      <c r="D9" s="369" t="s">
        <v>97</v>
      </c>
      <c r="E9" s="367" t="s">
        <v>79</v>
      </c>
      <c r="F9" s="5" t="s">
        <v>185</v>
      </c>
      <c r="G9" s="367" t="s">
        <v>80</v>
      </c>
      <c r="H9" s="370"/>
      <c r="I9" s="367"/>
      <c r="J9" s="370"/>
    </row>
    <row r="10" spans="2:10" ht="21" customHeight="1" x14ac:dyDescent="0.25"/>
    <row r="11" spans="2:10" ht="21" customHeight="1" x14ac:dyDescent="0.25">
      <c r="B11" s="371" t="s">
        <v>81</v>
      </c>
      <c r="C11" s="371" t="s">
        <v>82</v>
      </c>
      <c r="D11" s="371" t="s">
        <v>83</v>
      </c>
      <c r="E11" s="371" t="s">
        <v>84</v>
      </c>
      <c r="F11" s="371" t="s">
        <v>85</v>
      </c>
      <c r="G11" s="371" t="s">
        <v>86</v>
      </c>
    </row>
    <row r="12" spans="2:10" ht="21" customHeight="1" x14ac:dyDescent="0.35">
      <c r="B12" s="372">
        <v>1</v>
      </c>
      <c r="C12" s="373">
        <v>2415</v>
      </c>
      <c r="D12" s="374" t="str">
        <f>IF(ISBLANK(C12),"",VLOOKUP(C12,Inscripcion!$A$1:$E$200,2,FALSE))</f>
        <v>Sharon Díaz Arroyo</v>
      </c>
      <c r="E12" s="375" t="str">
        <f>IF(ISBLANK(C12),"",VLOOKUP(C12,Inscripcion!$A$1:$E$200,3,FALSE))</f>
        <v>Esparza</v>
      </c>
      <c r="F12" s="375">
        <f>IF(ISBLANK(C12),"",VLOOKUP(C12,Inscripcion!$A$1:$E$200,4,FALSE))</f>
        <v>4</v>
      </c>
      <c r="G12" s="375">
        <f>IF(ISBLANK(C12),"",VLOOKUP(C12,Inscripcion!$A$1:$E$200,5,FALSE))</f>
        <v>500</v>
      </c>
    </row>
    <row r="13" spans="2:10" ht="21" customHeight="1" x14ac:dyDescent="0.35">
      <c r="B13" s="372">
        <v>2</v>
      </c>
      <c r="C13" s="373">
        <v>2378</v>
      </c>
      <c r="D13" s="374" t="str">
        <f>IF(ISBLANK(C13),"",VLOOKUP(C13,Inscripcion!$A$1:$E$200,2,FALSE))</f>
        <v>Joselyn Araya Sanabria</v>
      </c>
      <c r="E13" s="375" t="str">
        <f>IF(ISBLANK(C13),"",VLOOKUP(C13,Inscripcion!$A$1:$E$200,3,FALSE))</f>
        <v>CCDR Desamparados</v>
      </c>
      <c r="F13" s="375">
        <f>IF(ISBLANK(C13),"",VLOOKUP(C13,Inscripcion!$A$1:$E$200,4,FALSE))</f>
        <v>455</v>
      </c>
      <c r="G13" s="375">
        <f>IF(ISBLANK(C13),"",VLOOKUP(C13,Inscripcion!$A$1:$E$200,5,FALSE))</f>
        <v>500</v>
      </c>
    </row>
    <row r="14" spans="2:10" ht="21" customHeight="1" x14ac:dyDescent="0.35">
      <c r="B14" s="372">
        <v>3</v>
      </c>
      <c r="C14" s="373">
        <v>3817</v>
      </c>
      <c r="D14" s="374" t="str">
        <f>IF(ISBLANK(C14),"",VLOOKUP(C14,Inscripcion!$A$1:$E$200,2,FALSE))</f>
        <v>Eglyn Arely Lopez Peralta</v>
      </c>
      <c r="E14" s="375" t="str">
        <f>IF(ISBLANK(C14),"",VLOOKUP(C14,Inscripcion!$A$1:$E$200,3,FALSE))</f>
        <v>Escazu</v>
      </c>
      <c r="F14" s="375">
        <f>IF(ISBLANK(C14),"",VLOOKUP(C14,Inscripcion!$A$1:$E$200,4,FALSE))</f>
        <v>56</v>
      </c>
      <c r="G14" s="375">
        <f>IF(ISBLANK(C14),"",VLOOKUP(C14,Inscripcion!$A$1:$E$200,5,FALSE))</f>
        <v>500</v>
      </c>
    </row>
    <row r="15" spans="2:10" ht="21" customHeight="1" x14ac:dyDescent="0.25">
      <c r="F15" s="376" t="s">
        <v>87</v>
      </c>
      <c r="G15" s="376" t="s">
        <v>87</v>
      </c>
    </row>
    <row r="16" spans="2:10" ht="21" customHeight="1" x14ac:dyDescent="0.25"/>
    <row r="17" spans="2:10" ht="21" customHeight="1" x14ac:dyDescent="0.25">
      <c r="B17" s="377" t="s">
        <v>88</v>
      </c>
      <c r="C17" s="377"/>
      <c r="D17" s="377" t="s">
        <v>89</v>
      </c>
      <c r="E17" s="378" t="s">
        <v>90</v>
      </c>
      <c r="F17" s="377" t="s">
        <v>91</v>
      </c>
      <c r="G17" s="377" t="s">
        <v>92</v>
      </c>
      <c r="H17" s="379" t="s">
        <v>93</v>
      </c>
      <c r="I17" s="380"/>
    </row>
    <row r="18" spans="2:10" ht="21" customHeight="1" x14ac:dyDescent="0.25">
      <c r="B18" s="381">
        <v>1</v>
      </c>
      <c r="C18" s="382">
        <v>1</v>
      </c>
      <c r="D18" s="383" t="str">
        <f>D12</f>
        <v>Sharon Díaz Arroyo</v>
      </c>
      <c r="E18" s="384"/>
      <c r="F18" s="384"/>
      <c r="G18" s="384"/>
      <c r="H18" s="385"/>
      <c r="I18" s="380"/>
    </row>
    <row r="19" spans="2:10" ht="21" customHeight="1" x14ac:dyDescent="0.25">
      <c r="B19" s="386"/>
      <c r="C19" s="382">
        <v>3</v>
      </c>
      <c r="D19" s="383" t="str">
        <f>D14</f>
        <v>Eglyn Arely Lopez Peralta</v>
      </c>
      <c r="E19" s="384"/>
      <c r="F19" s="384"/>
      <c r="G19" s="384"/>
      <c r="H19" s="387"/>
      <c r="I19" s="380"/>
    </row>
    <row r="20" spans="2:10" ht="21" customHeight="1" x14ac:dyDescent="0.25">
      <c r="B20" s="381">
        <v>2</v>
      </c>
      <c r="C20" s="384">
        <v>1</v>
      </c>
      <c r="D20" s="383" t="str">
        <f>D12</f>
        <v>Sharon Díaz Arroyo</v>
      </c>
      <c r="E20" s="384"/>
      <c r="F20" s="384"/>
      <c r="G20" s="384"/>
      <c r="H20" s="385"/>
      <c r="I20" s="380"/>
    </row>
    <row r="21" spans="2:10" ht="21" customHeight="1" x14ac:dyDescent="0.25">
      <c r="B21" s="386"/>
      <c r="C21" s="384">
        <v>2</v>
      </c>
      <c r="D21" s="383" t="str">
        <f>D13</f>
        <v>Joselyn Araya Sanabria</v>
      </c>
      <c r="E21" s="384"/>
      <c r="F21" s="384"/>
      <c r="G21" s="384"/>
      <c r="H21" s="387"/>
      <c r="I21" s="380"/>
    </row>
    <row r="22" spans="2:10" ht="21" customHeight="1" x14ac:dyDescent="0.25">
      <c r="B22" s="381">
        <v>3</v>
      </c>
      <c r="C22" s="384">
        <v>2</v>
      </c>
      <c r="D22" s="383" t="str">
        <f>D13</f>
        <v>Joselyn Araya Sanabria</v>
      </c>
      <c r="E22" s="384"/>
      <c r="F22" s="384"/>
      <c r="G22" s="384"/>
      <c r="H22" s="388"/>
      <c r="I22" s="380"/>
    </row>
    <row r="23" spans="2:10" ht="21" customHeight="1" x14ac:dyDescent="0.25">
      <c r="B23" s="386"/>
      <c r="C23" s="384">
        <v>3</v>
      </c>
      <c r="D23" s="383" t="str">
        <f>D14</f>
        <v>Eglyn Arely Lopez Peralta</v>
      </c>
      <c r="E23" s="384"/>
      <c r="F23" s="384"/>
      <c r="G23" s="384"/>
      <c r="H23" s="387"/>
      <c r="I23" s="380"/>
    </row>
    <row r="24" spans="2:10" ht="21" customHeight="1" x14ac:dyDescent="0.25">
      <c r="B24" s="368"/>
      <c r="C24" s="368"/>
      <c r="D24" s="368"/>
      <c r="E24" s="368"/>
      <c r="F24" s="368"/>
      <c r="G24" s="368"/>
      <c r="H24" s="368"/>
      <c r="I24" s="368"/>
      <c r="J24" s="368"/>
    </row>
    <row r="25" spans="2:10" ht="21" customHeight="1" x14ac:dyDescent="0.25">
      <c r="B25" s="368"/>
      <c r="C25" s="368"/>
      <c r="D25" s="368"/>
      <c r="E25" s="368"/>
      <c r="F25" s="368"/>
      <c r="G25" s="368"/>
      <c r="H25" s="368"/>
      <c r="I25" s="368"/>
      <c r="J25" s="368"/>
    </row>
    <row r="26" spans="2:10" ht="21" customHeight="1" x14ac:dyDescent="0.25">
      <c r="B26" s="368"/>
      <c r="C26" s="368"/>
      <c r="D26" s="384" t="s">
        <v>94</v>
      </c>
      <c r="E26" s="368"/>
      <c r="F26" s="368"/>
      <c r="G26" s="368"/>
      <c r="H26" s="368"/>
      <c r="I26" s="368"/>
      <c r="J26" s="368"/>
    </row>
    <row r="27" spans="2:10" ht="21" customHeight="1" x14ac:dyDescent="0.25">
      <c r="D27" s="389" t="s">
        <v>95</v>
      </c>
      <c r="E27" s="368"/>
      <c r="F27" s="368"/>
    </row>
    <row r="28" spans="2:10" ht="21" customHeight="1" x14ac:dyDescent="0.25">
      <c r="D28" s="389" t="s">
        <v>96</v>
      </c>
      <c r="E28" s="368"/>
      <c r="F28" s="36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>
      <selection activeCell="K13" sqref="K1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77</v>
      </c>
      <c r="H7" s="182">
        <v>44630.696081863425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78</v>
      </c>
      <c r="C9" s="160"/>
      <c r="D9" s="161" t="s">
        <v>97</v>
      </c>
      <c r="E9" s="159" t="s">
        <v>79</v>
      </c>
      <c r="F9" s="5" t="s">
        <v>186</v>
      </c>
      <c r="G9" s="159" t="s">
        <v>80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81</v>
      </c>
      <c r="C11" s="163" t="s">
        <v>82</v>
      </c>
      <c r="D11" s="163" t="s">
        <v>83</v>
      </c>
      <c r="E11" s="163" t="s">
        <v>84</v>
      </c>
      <c r="F11" s="163" t="s">
        <v>85</v>
      </c>
      <c r="G11" s="163" t="s">
        <v>86</v>
      </c>
    </row>
    <row r="12" spans="2:10" ht="21" customHeight="1" x14ac:dyDescent="0.35">
      <c r="B12" s="164">
        <v>1</v>
      </c>
      <c r="C12" s="165">
        <v>1449</v>
      </c>
      <c r="D12" s="166" t="str">
        <f>IF(ISBLANK(C12),"",VLOOKUP(C12,Inscripcion!$A$1:$E$200,2,FALSE))</f>
        <v>Fiorella Vallecillo Aguilar</v>
      </c>
      <c r="E12" s="167" t="str">
        <f>IF(ISBLANK(C12),"",VLOOKUP(C12,Inscripcion!$A$1:$E$200,3,FALSE))</f>
        <v>UCR</v>
      </c>
      <c r="F12" s="167">
        <f>IF(ISBLANK(C12),"",VLOOKUP(C12,Inscripcion!$A$1:$E$200,4,FALSE))</f>
        <v>5</v>
      </c>
      <c r="G12" s="167">
        <f>IF(ISBLANK(C12),"",VLOOKUP(C12,Inscripcion!$A$1:$E$200,5,FALSE))</f>
        <v>500</v>
      </c>
    </row>
    <row r="13" spans="2:10" ht="21" customHeight="1" x14ac:dyDescent="0.35">
      <c r="B13" s="164">
        <v>2</v>
      </c>
      <c r="C13" s="165">
        <v>2751</v>
      </c>
      <c r="D13" s="166" t="str">
        <f>IF(ISBLANK(C13),"",VLOOKUP(C13,Inscripcion!$A$1:$E$200,2,FALSE))</f>
        <v>Melissa Lara Arroyo</v>
      </c>
      <c r="E13" s="167" t="str">
        <f>IF(ISBLANK(C13),"",VLOOKUP(C13,Inscripcion!$A$1:$E$200,3,FALSE))</f>
        <v>CCDR Desamparados</v>
      </c>
      <c r="F13" s="167">
        <f>IF(ISBLANK(C13),"",VLOOKUP(C13,Inscripcion!$A$1:$E$200,4,FALSE))</f>
        <v>528</v>
      </c>
      <c r="G13" s="167">
        <f>IF(ISBLANK(C13),"",VLOOKUP(C13,Inscripcion!$A$1:$E$200,5,FALSE))</f>
        <v>500</v>
      </c>
    </row>
    <row r="14" spans="2:10" ht="21" customHeight="1" x14ac:dyDescent="0.35">
      <c r="B14" s="164">
        <v>3</v>
      </c>
      <c r="C14" s="165">
        <v>3324</v>
      </c>
      <c r="D14" s="166" t="str">
        <f>IF(ISBLANK(C14),"",VLOOKUP(C14,Inscripcion!$A$1:$E$200,2,FALSE))</f>
        <v>Sofia Alejandra Saborio Anchia</v>
      </c>
      <c r="E14" s="167" t="str">
        <f>IF(ISBLANK(C14),"",VLOOKUP(C14,Inscripcion!$A$1:$E$200,3,FALSE))</f>
        <v>Aserri</v>
      </c>
      <c r="F14" s="167">
        <f>IF(ISBLANK(C14),"",VLOOKUP(C14,Inscripcion!$A$1:$E$200,4,FALSE))</f>
        <v>65</v>
      </c>
      <c r="G14" s="167">
        <f>IF(ISBLANK(C14),"",VLOOKUP(C14,Inscripcion!$A$1:$E$200,5,FALSE))</f>
        <v>500</v>
      </c>
    </row>
    <row r="15" spans="2:10" ht="21" customHeight="1" x14ac:dyDescent="0.25">
      <c r="F15" s="168" t="s">
        <v>87</v>
      </c>
      <c r="G15" s="168" t="s">
        <v>87</v>
      </c>
    </row>
    <row r="16" spans="2:10" ht="21" customHeight="1" x14ac:dyDescent="0.25"/>
    <row r="17" spans="2:10" ht="21" customHeight="1" x14ac:dyDescent="0.25">
      <c r="B17" s="169" t="s">
        <v>88</v>
      </c>
      <c r="C17" s="169"/>
      <c r="D17" s="169" t="s">
        <v>89</v>
      </c>
      <c r="E17" s="170" t="s">
        <v>90</v>
      </c>
      <c r="F17" s="169" t="s">
        <v>91</v>
      </c>
      <c r="G17" s="169" t="s">
        <v>92</v>
      </c>
      <c r="H17" s="171" t="s">
        <v>93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Fiorella Vallecillo Aguilar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Sofia Alejandra Saborio Anchia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Fiorella Vallecillo Aguilar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Melissa Lara Arroyo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Melissa Lara Arroyo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Sofia Alejandra Saborio Anchia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94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95</v>
      </c>
      <c r="E27" s="160"/>
      <c r="F27" s="160"/>
    </row>
    <row r="28" spans="2:10" ht="21" customHeight="1" x14ac:dyDescent="0.25">
      <c r="D28" s="181" t="s">
        <v>96</v>
      </c>
      <c r="E28" s="160"/>
      <c r="F28" s="1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2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13"/>
    </row>
    <row r="5" spans="2:10" ht="8.25" customHeight="1" x14ac:dyDescent="0.35">
      <c r="D5" s="313"/>
    </row>
    <row r="6" spans="2:10" ht="26.25" customHeight="1" x14ac:dyDescent="0.25"/>
    <row r="7" spans="2:10" ht="26.25" customHeight="1" x14ac:dyDescent="0.35">
      <c r="C7" s="313"/>
      <c r="D7" s="313"/>
      <c r="G7" s="313" t="s">
        <v>77</v>
      </c>
      <c r="H7" s="338">
        <v>44630.696089814817</v>
      </c>
      <c r="J7" s="314"/>
    </row>
    <row r="8" spans="2:10" ht="26.25" customHeight="1" x14ac:dyDescent="0.35">
      <c r="C8" s="313"/>
      <c r="D8" s="313"/>
    </row>
    <row r="9" spans="2:10" ht="21" customHeight="1" x14ac:dyDescent="0.35">
      <c r="B9" s="315" t="s">
        <v>78</v>
      </c>
      <c r="C9" s="316"/>
      <c r="D9" s="317" t="s">
        <v>97</v>
      </c>
      <c r="E9" s="315" t="s">
        <v>79</v>
      </c>
      <c r="F9" s="5" t="s">
        <v>187</v>
      </c>
      <c r="G9" s="315" t="s">
        <v>80</v>
      </c>
      <c r="H9" s="318"/>
      <c r="I9" s="315"/>
      <c r="J9" s="318"/>
    </row>
    <row r="10" spans="2:10" ht="21" customHeight="1" x14ac:dyDescent="0.25"/>
    <row r="11" spans="2:10" ht="21" customHeight="1" x14ac:dyDescent="0.25">
      <c r="B11" s="319" t="s">
        <v>81</v>
      </c>
      <c r="C11" s="319" t="s">
        <v>82</v>
      </c>
      <c r="D11" s="319" t="s">
        <v>83</v>
      </c>
      <c r="E11" s="319" t="s">
        <v>84</v>
      </c>
      <c r="F11" s="319" t="s">
        <v>85</v>
      </c>
      <c r="G11" s="319" t="s">
        <v>86</v>
      </c>
    </row>
    <row r="12" spans="2:10" ht="21" customHeight="1" x14ac:dyDescent="0.35">
      <c r="B12" s="320">
        <v>1</v>
      </c>
      <c r="C12" s="321">
        <v>2626</v>
      </c>
      <c r="D12" s="322" t="str">
        <f>IF(ISBLANK(C12),"",VLOOKUP(C12,Inscripcion!$A$1:$E$200,2,FALSE))</f>
        <v>Sofia Perez Guardiola</v>
      </c>
      <c r="E12" s="323" t="str">
        <f>IF(ISBLANK(C12),"",VLOOKUP(C12,Inscripcion!$A$1:$E$200,3,FALSE))</f>
        <v>Esparza</v>
      </c>
      <c r="F12" s="323">
        <f>IF(ISBLANK(C12),"",VLOOKUP(C12,Inscripcion!$A$1:$E$200,4,FALSE))</f>
        <v>6</v>
      </c>
      <c r="G12" s="323">
        <f>IF(ISBLANK(C12),"",VLOOKUP(C12,Inscripcion!$A$1:$E$200,5,FALSE))</f>
        <v>500</v>
      </c>
    </row>
    <row r="13" spans="2:10" ht="21" customHeight="1" x14ac:dyDescent="0.35">
      <c r="B13" s="320">
        <v>2</v>
      </c>
      <c r="C13" s="321">
        <v>2091</v>
      </c>
      <c r="D13" s="322" t="str">
        <f>IF(ISBLANK(C13),"",VLOOKUP(C13,Inscripcion!$A$1:$E$200,2,FALSE))</f>
        <v>Ariana Ulloa Montero</v>
      </c>
      <c r="E13" s="323" t="str">
        <f>IF(ISBLANK(C13),"",VLOOKUP(C13,Inscripcion!$A$1:$E$200,3,FALSE))</f>
        <v>Escazu</v>
      </c>
      <c r="F13" s="323">
        <f>IF(ISBLANK(C13),"",VLOOKUP(C13,Inscripcion!$A$1:$E$200,4,FALSE))</f>
        <v>17</v>
      </c>
      <c r="G13" s="323">
        <f>IF(ISBLANK(C13),"",VLOOKUP(C13,Inscripcion!$A$1:$E$200,5,FALSE))</f>
        <v>500</v>
      </c>
    </row>
    <row r="14" spans="2:10" ht="21" customHeight="1" x14ac:dyDescent="0.35">
      <c r="B14" s="320">
        <v>3</v>
      </c>
      <c r="C14" s="321">
        <v>3533</v>
      </c>
      <c r="D14" s="322" t="str">
        <f>IF(ISBLANK(C14),"",VLOOKUP(C14,Inscripcion!$A$1:$E$200,2,FALSE))</f>
        <v>Jerany Jarieth Aguero Molina</v>
      </c>
      <c r="E14" s="323" t="str">
        <f>IF(ISBLANK(C14),"",VLOOKUP(C14,Inscripcion!$A$1:$E$200,3,FALSE))</f>
        <v>Golfito</v>
      </c>
      <c r="F14" s="323">
        <f>IF(ISBLANK(C14),"",VLOOKUP(C14,Inscripcion!$A$1:$E$200,4,FALSE))</f>
        <v>0</v>
      </c>
      <c r="G14" s="323">
        <f>IF(ISBLANK(C14),"",VLOOKUP(C14,Inscripcion!$A$1:$E$200,5,FALSE))</f>
        <v>500</v>
      </c>
    </row>
    <row r="15" spans="2:10" ht="21" customHeight="1" x14ac:dyDescent="0.25">
      <c r="F15" s="324" t="s">
        <v>87</v>
      </c>
      <c r="G15" s="324" t="s">
        <v>87</v>
      </c>
    </row>
    <row r="16" spans="2:10" ht="21" customHeight="1" x14ac:dyDescent="0.25"/>
    <row r="17" spans="2:10" ht="21" customHeight="1" x14ac:dyDescent="0.25">
      <c r="B17" s="325" t="s">
        <v>88</v>
      </c>
      <c r="C17" s="325"/>
      <c r="D17" s="325" t="s">
        <v>89</v>
      </c>
      <c r="E17" s="326" t="s">
        <v>90</v>
      </c>
      <c r="F17" s="325" t="s">
        <v>91</v>
      </c>
      <c r="G17" s="325" t="s">
        <v>92</v>
      </c>
      <c r="H17" s="327" t="s">
        <v>93</v>
      </c>
      <c r="I17" s="328"/>
    </row>
    <row r="18" spans="2:10" ht="21" customHeight="1" x14ac:dyDescent="0.25">
      <c r="B18" s="329">
        <v>1</v>
      </c>
      <c r="C18" s="330">
        <v>1</v>
      </c>
      <c r="D18" s="331" t="str">
        <f>D12</f>
        <v>Sofia Perez Guardiola</v>
      </c>
      <c r="E18" s="332"/>
      <c r="F18" s="332"/>
      <c r="G18" s="332"/>
      <c r="H18" s="333"/>
      <c r="I18" s="328"/>
    </row>
    <row r="19" spans="2:10" ht="21" customHeight="1" x14ac:dyDescent="0.25">
      <c r="B19" s="334"/>
      <c r="C19" s="330">
        <v>3</v>
      </c>
      <c r="D19" s="331" t="str">
        <f>D14</f>
        <v>Jerany Jarieth Aguero Molina</v>
      </c>
      <c r="E19" s="332"/>
      <c r="F19" s="332"/>
      <c r="G19" s="332"/>
      <c r="H19" s="335"/>
      <c r="I19" s="328"/>
    </row>
    <row r="20" spans="2:10" ht="21" customHeight="1" x14ac:dyDescent="0.25">
      <c r="B20" s="329">
        <v>2</v>
      </c>
      <c r="C20" s="332">
        <v>1</v>
      </c>
      <c r="D20" s="331" t="str">
        <f>D12</f>
        <v>Sofia Perez Guardiola</v>
      </c>
      <c r="E20" s="332"/>
      <c r="F20" s="332"/>
      <c r="G20" s="332"/>
      <c r="H20" s="333"/>
      <c r="I20" s="328"/>
    </row>
    <row r="21" spans="2:10" ht="21" customHeight="1" x14ac:dyDescent="0.25">
      <c r="B21" s="334"/>
      <c r="C21" s="332">
        <v>2</v>
      </c>
      <c r="D21" s="331" t="str">
        <f>D13</f>
        <v>Ariana Ulloa Montero</v>
      </c>
      <c r="E21" s="332"/>
      <c r="F21" s="332"/>
      <c r="G21" s="332"/>
      <c r="H21" s="335"/>
      <c r="I21" s="328"/>
    </row>
    <row r="22" spans="2:10" ht="21" customHeight="1" x14ac:dyDescent="0.25">
      <c r="B22" s="329">
        <v>3</v>
      </c>
      <c r="C22" s="332">
        <v>2</v>
      </c>
      <c r="D22" s="331" t="str">
        <f>D13</f>
        <v>Ariana Ulloa Montero</v>
      </c>
      <c r="E22" s="332"/>
      <c r="F22" s="332"/>
      <c r="G22" s="332"/>
      <c r="H22" s="336"/>
      <c r="I22" s="328"/>
    </row>
    <row r="23" spans="2:10" ht="21" customHeight="1" x14ac:dyDescent="0.25">
      <c r="B23" s="334"/>
      <c r="C23" s="332">
        <v>3</v>
      </c>
      <c r="D23" s="331" t="str">
        <f>D14</f>
        <v>Jerany Jarieth Aguero Molina</v>
      </c>
      <c r="E23" s="332"/>
      <c r="F23" s="332"/>
      <c r="G23" s="332"/>
      <c r="H23" s="335"/>
      <c r="I23" s="328"/>
    </row>
    <row r="24" spans="2:10" ht="21" customHeight="1" x14ac:dyDescent="0.25">
      <c r="B24" s="316"/>
      <c r="C24" s="316"/>
      <c r="D24" s="316"/>
      <c r="E24" s="316"/>
      <c r="F24" s="316"/>
      <c r="G24" s="316"/>
      <c r="H24" s="316"/>
      <c r="I24" s="316"/>
      <c r="J24" s="316"/>
    </row>
    <row r="25" spans="2:10" ht="21" customHeight="1" x14ac:dyDescent="0.25">
      <c r="B25" s="316"/>
      <c r="C25" s="316"/>
      <c r="D25" s="316"/>
      <c r="E25" s="316"/>
      <c r="F25" s="316"/>
      <c r="G25" s="316"/>
      <c r="H25" s="316"/>
      <c r="I25" s="316"/>
      <c r="J25" s="316"/>
    </row>
    <row r="26" spans="2:10" ht="21" customHeight="1" x14ac:dyDescent="0.25">
      <c r="B26" s="316"/>
      <c r="C26" s="316"/>
      <c r="D26" s="332" t="s">
        <v>94</v>
      </c>
      <c r="E26" s="316"/>
      <c r="F26" s="316"/>
      <c r="G26" s="316"/>
      <c r="H26" s="316"/>
      <c r="I26" s="316"/>
      <c r="J26" s="316"/>
    </row>
    <row r="27" spans="2:10" ht="21" customHeight="1" x14ac:dyDescent="0.25">
      <c r="D27" s="337" t="s">
        <v>95</v>
      </c>
      <c r="E27" s="316"/>
      <c r="F27" s="316"/>
    </row>
    <row r="28" spans="2:10" ht="21" customHeight="1" x14ac:dyDescent="0.25">
      <c r="D28" s="337" t="s">
        <v>96</v>
      </c>
      <c r="E28" s="316"/>
      <c r="F28" s="3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I16" sqref="I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77</v>
      </c>
      <c r="H7" s="156">
        <v>44630.696080601854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78</v>
      </c>
      <c r="C9" s="134"/>
      <c r="D9" s="135" t="s">
        <v>97</v>
      </c>
      <c r="E9" s="133" t="s">
        <v>79</v>
      </c>
      <c r="F9" s="5" t="s">
        <v>188</v>
      </c>
      <c r="G9" s="133" t="s">
        <v>80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81</v>
      </c>
      <c r="C11" s="137" t="s">
        <v>82</v>
      </c>
      <c r="D11" s="137" t="s">
        <v>83</v>
      </c>
      <c r="E11" s="137" t="s">
        <v>84</v>
      </c>
      <c r="F11" s="137" t="s">
        <v>85</v>
      </c>
      <c r="G11" s="137" t="s">
        <v>86</v>
      </c>
    </row>
    <row r="12" spans="2:10" ht="21" customHeight="1" x14ac:dyDescent="0.35">
      <c r="B12" s="138">
        <v>1</v>
      </c>
      <c r="C12" s="139">
        <v>1448</v>
      </c>
      <c r="D12" s="140" t="str">
        <f>IF(ISBLANK(C12),"",VLOOKUP(C12,Inscripcion!$A$1:$E$200,2,FALSE))</f>
        <v>Stefanny Rojas Solis</v>
      </c>
      <c r="E12" s="141" t="str">
        <f>IF(ISBLANK(C12),"",VLOOKUP(C12,Inscripcion!$A$1:$E$200,3,FALSE))</f>
        <v>Perez Zeledon</v>
      </c>
      <c r="F12" s="141">
        <f>IF(ISBLANK(C12),"",VLOOKUP(C12,Inscripcion!$A$1:$E$200,4,FALSE))</f>
        <v>7</v>
      </c>
      <c r="G12" s="141">
        <f>IF(ISBLANK(C12),"",VLOOKUP(C12,Inscripcion!$A$1:$E$200,5,FALSE))</f>
        <v>500</v>
      </c>
    </row>
    <row r="13" spans="2:10" ht="21" customHeight="1" x14ac:dyDescent="0.35">
      <c r="B13" s="138">
        <v>2</v>
      </c>
      <c r="C13" s="139">
        <v>2753</v>
      </c>
      <c r="D13" s="140" t="str">
        <f>IF(ISBLANK(C13),"",VLOOKUP(C13,Inscripcion!$A$1:$E$200,2,FALSE))</f>
        <v>Maria Paula Araya Aguilar</v>
      </c>
      <c r="E13" s="141" t="str">
        <f>IF(ISBLANK(C13),"",VLOOKUP(C13,Inscripcion!$A$1:$E$200,3,FALSE))</f>
        <v>Santa Ana</v>
      </c>
      <c r="F13" s="141">
        <f>IF(ISBLANK(C13),"",VLOOKUP(C13,Inscripcion!$A$1:$E$200,4,FALSE))</f>
        <v>10</v>
      </c>
      <c r="G13" s="141">
        <f>IF(ISBLANK(C13),"",VLOOKUP(C13,Inscripcion!$A$1:$E$200,5,FALSE))</f>
        <v>500</v>
      </c>
    </row>
    <row r="14" spans="2:10" ht="21" customHeight="1" x14ac:dyDescent="0.35">
      <c r="B14" s="138">
        <v>3</v>
      </c>
      <c r="C14" s="139">
        <v>3302</v>
      </c>
      <c r="D14" s="140" t="str">
        <f>IF(ISBLANK(C14),"",VLOOKUP(C14,Inscripcion!$A$1:$E$200,2,FALSE))</f>
        <v>Monica Araya Jimenez</v>
      </c>
      <c r="E14" s="141" t="str">
        <f>IF(ISBLANK(C14),"",VLOOKUP(C14,Inscripcion!$A$1:$E$200,3,FALSE))</f>
        <v>UCR</v>
      </c>
      <c r="F14" s="141">
        <f>IF(ISBLANK(C14),"",VLOOKUP(C14,Inscripcion!$A$1:$E$200,4,FALSE))</f>
        <v>52</v>
      </c>
      <c r="G14" s="141">
        <f>IF(ISBLANK(C14),"",VLOOKUP(C14,Inscripcion!$A$1:$E$200,5,FALSE))</f>
        <v>500</v>
      </c>
    </row>
    <row r="15" spans="2:10" ht="21" customHeight="1" x14ac:dyDescent="0.25">
      <c r="F15" s="142" t="s">
        <v>87</v>
      </c>
      <c r="G15" s="142" t="s">
        <v>87</v>
      </c>
    </row>
    <row r="16" spans="2:10" ht="21" customHeight="1" x14ac:dyDescent="0.25"/>
    <row r="17" spans="2:10" ht="21" customHeight="1" x14ac:dyDescent="0.25">
      <c r="B17" s="143" t="s">
        <v>88</v>
      </c>
      <c r="C17" s="143"/>
      <c r="D17" s="143" t="s">
        <v>89</v>
      </c>
      <c r="E17" s="144" t="s">
        <v>90</v>
      </c>
      <c r="F17" s="143" t="s">
        <v>91</v>
      </c>
      <c r="G17" s="143" t="s">
        <v>92</v>
      </c>
      <c r="H17" s="145" t="s">
        <v>93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Stefanny Rojas Solis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Monica Araya Jimenez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Stefanny Rojas Solis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Maria Paula Araya Aguilar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Maria Paula Araya Aguilar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Monica Araya Jimenez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94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95</v>
      </c>
      <c r="E27" s="134"/>
      <c r="F27" s="134"/>
    </row>
    <row r="28" spans="2:10" ht="21" customHeight="1" x14ac:dyDescent="0.25">
      <c r="D28" s="155" t="s">
        <v>96</v>
      </c>
      <c r="E28" s="134"/>
      <c r="F28" s="13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77</v>
      </c>
      <c r="H7" s="260">
        <v>44630.696085659722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78</v>
      </c>
      <c r="C9" s="238"/>
      <c r="D9" s="239" t="s">
        <v>97</v>
      </c>
      <c r="E9" s="237" t="s">
        <v>79</v>
      </c>
      <c r="F9" s="5" t="s">
        <v>189</v>
      </c>
      <c r="G9" s="237" t="s">
        <v>80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81</v>
      </c>
      <c r="C11" s="241" t="s">
        <v>82</v>
      </c>
      <c r="D11" s="241" t="s">
        <v>83</v>
      </c>
      <c r="E11" s="241" t="s">
        <v>84</v>
      </c>
      <c r="F11" s="241" t="s">
        <v>85</v>
      </c>
      <c r="G11" s="241" t="s">
        <v>86</v>
      </c>
    </row>
    <row r="12" spans="2:10" ht="21" customHeight="1" x14ac:dyDescent="0.35">
      <c r="B12" s="242">
        <v>1</v>
      </c>
      <c r="C12" s="243">
        <v>1673</v>
      </c>
      <c r="D12" s="244" t="str">
        <f>IF(ISBLANK(C12),"",VLOOKUP(C12,Inscripcion!$A$1:$E$200,2,FALSE))</f>
        <v>Paola Maroto Calderon</v>
      </c>
      <c r="E12" s="245" t="str">
        <f>IF(ISBLANK(C12),"",VLOOKUP(C12,Inscripcion!$A$1:$E$200,3,FALSE))</f>
        <v>Escazu</v>
      </c>
      <c r="F12" s="245">
        <f>IF(ISBLANK(C12),"",VLOOKUP(C12,Inscripcion!$A$1:$E$200,4,FALSE))</f>
        <v>8</v>
      </c>
      <c r="G12" s="245">
        <f>IF(ISBLANK(C12),"",VLOOKUP(C12,Inscripcion!$A$1:$E$200,5,FALSE))</f>
        <v>500</v>
      </c>
    </row>
    <row r="13" spans="2:10" ht="21" customHeight="1" x14ac:dyDescent="0.35">
      <c r="B13" s="242">
        <v>2</v>
      </c>
      <c r="C13" s="243">
        <v>2671</v>
      </c>
      <c r="D13" s="244" t="str">
        <f>IF(ISBLANK(C13),"",VLOOKUP(C13,Inscripcion!$A$1:$E$200,2,FALSE))</f>
        <v>Meredith Solis Ulloa</v>
      </c>
      <c r="E13" s="245" t="str">
        <f>IF(ISBLANK(C13),"",VLOOKUP(C13,Inscripcion!$A$1:$E$200,3,FALSE))</f>
        <v>San Jose</v>
      </c>
      <c r="F13" s="245">
        <f>IF(ISBLANK(C13),"",VLOOKUP(C13,Inscripcion!$A$1:$E$200,4,FALSE))</f>
        <v>11</v>
      </c>
      <c r="G13" s="245">
        <f>IF(ISBLANK(C13),"",VLOOKUP(C13,Inscripcion!$A$1:$E$200,5,FALSE))</f>
        <v>500</v>
      </c>
    </row>
    <row r="14" spans="2:10" ht="21" customHeight="1" x14ac:dyDescent="0.35">
      <c r="B14" s="242">
        <v>3</v>
      </c>
      <c r="C14" s="243">
        <v>3495</v>
      </c>
      <c r="D14" s="244" t="str">
        <f>IF(ISBLANK(C14),"",VLOOKUP(C14,Inscripcion!$A$1:$E$200,2,FALSE))</f>
        <v>Yara Navarrete Gonzalez</v>
      </c>
      <c r="E14" s="245" t="str">
        <f>IF(ISBLANK(C14),"",VLOOKUP(C14,Inscripcion!$A$1:$E$200,3,FALSE))</f>
        <v>Santo Domingo</v>
      </c>
      <c r="F14" s="245">
        <f>IF(ISBLANK(C14),"",VLOOKUP(C14,Inscripcion!$A$1:$E$200,4,FALSE))</f>
        <v>82</v>
      </c>
      <c r="G14" s="245">
        <f>IF(ISBLANK(C14),"",VLOOKUP(C14,Inscripcion!$A$1:$E$200,5,FALSE))</f>
        <v>500</v>
      </c>
    </row>
    <row r="15" spans="2:10" ht="21" customHeight="1" x14ac:dyDescent="0.25">
      <c r="F15" s="246" t="s">
        <v>87</v>
      </c>
      <c r="G15" s="246" t="s">
        <v>87</v>
      </c>
    </row>
    <row r="16" spans="2:10" ht="21" customHeight="1" x14ac:dyDescent="0.25"/>
    <row r="17" spans="2:10" ht="21" customHeight="1" x14ac:dyDescent="0.25">
      <c r="B17" s="247" t="s">
        <v>88</v>
      </c>
      <c r="C17" s="247"/>
      <c r="D17" s="247" t="s">
        <v>89</v>
      </c>
      <c r="E17" s="248" t="s">
        <v>90</v>
      </c>
      <c r="F17" s="247" t="s">
        <v>91</v>
      </c>
      <c r="G17" s="247" t="s">
        <v>92</v>
      </c>
      <c r="H17" s="249" t="s">
        <v>93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Paola Maroto Calderon</v>
      </c>
      <c r="E18" s="254"/>
      <c r="F18" s="254"/>
      <c r="G18" s="254"/>
      <c r="H18" s="255"/>
      <c r="I18" s="250"/>
    </row>
    <row r="19" spans="2:10" ht="21" customHeight="1" x14ac:dyDescent="0.25">
      <c r="B19" s="256"/>
      <c r="C19" s="252">
        <v>3</v>
      </c>
      <c r="D19" s="253" t="str">
        <f>D14</f>
        <v>Yara Navarrete Gonzalez</v>
      </c>
      <c r="E19" s="254"/>
      <c r="F19" s="254"/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Paola Maroto Calderon</v>
      </c>
      <c r="E20" s="254"/>
      <c r="F20" s="254"/>
      <c r="G20" s="254"/>
      <c r="H20" s="255"/>
      <c r="I20" s="250"/>
    </row>
    <row r="21" spans="2:10" ht="21" customHeight="1" x14ac:dyDescent="0.25">
      <c r="B21" s="256"/>
      <c r="C21" s="254">
        <v>2</v>
      </c>
      <c r="D21" s="253" t="str">
        <f>D13</f>
        <v>Meredith Solis Ulloa</v>
      </c>
      <c r="E21" s="254"/>
      <c r="F21" s="254"/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Meredith Solis Ulloa</v>
      </c>
      <c r="E22" s="254"/>
      <c r="F22" s="254"/>
      <c r="G22" s="254"/>
      <c r="H22" s="258"/>
      <c r="I22" s="250"/>
    </row>
    <row r="23" spans="2:10" ht="21" customHeight="1" x14ac:dyDescent="0.25">
      <c r="B23" s="256"/>
      <c r="C23" s="254">
        <v>3</v>
      </c>
      <c r="D23" s="253" t="str">
        <f>D14</f>
        <v>Yara Navarrete Gonzalez</v>
      </c>
      <c r="E23" s="254"/>
      <c r="F23" s="254"/>
      <c r="G23" s="254"/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94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95</v>
      </c>
      <c r="E27" s="238"/>
      <c r="F27" s="238"/>
    </row>
    <row r="28" spans="2:10" ht="21" customHeight="1" x14ac:dyDescent="0.25">
      <c r="D28" s="259" t="s">
        <v>96</v>
      </c>
      <c r="E28" s="238"/>
      <c r="F28" s="2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Inscripcion</vt:lpstr>
      <vt:lpstr>Grupo 1 (I)</vt:lpstr>
      <vt:lpstr>Grupo 2 (C)</vt:lpstr>
      <vt:lpstr>Grupo 3 (B)</vt:lpstr>
      <vt:lpstr>Grupo 4 (O)</vt:lpstr>
      <vt:lpstr>Grupo 5 (G)</vt:lpstr>
      <vt:lpstr>Grupo 6 (M)</vt:lpstr>
      <vt:lpstr>Grupo 7 (F)</vt:lpstr>
      <vt:lpstr>Grupo 8 (J)</vt:lpstr>
      <vt:lpstr>Grupo 9 (D)</vt:lpstr>
      <vt:lpstr>Grupo 10 (A)</vt:lpstr>
      <vt:lpstr>Grupo 11 (E)</vt:lpstr>
      <vt:lpstr>Grupo 12 (H)</vt:lpstr>
      <vt:lpstr>Grupo 13 (K)</vt:lpstr>
      <vt:lpstr>Grupo 14 (L)</vt:lpstr>
      <vt:lpstr>Grupo 15 (N)</vt:lpstr>
      <vt:lpstr>Grupo 16 (P)</vt:lpstr>
      <vt:lpstr>Grupo 17 (Q)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2022-03-10T22:42:17Z</dcterms:created>
  <dcterms:modified xsi:type="dcterms:W3CDTF">2022-03-11T18:12:22Z</dcterms:modified>
</cp:coreProperties>
</file>