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drawing+xml" PartName="/xl/drawings/drawing7.xml"/>
  <Override ContentType="application/vnd.openxmlformats-officedocument.drawing+xml" PartName="/xl/drawings/drawing8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app.xml" Type="http://schemas.openxmlformats.org/officeDocument/2006/relationships/extended-properties"/>
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scripcion" r:id="rId3" sheetId="1"/>
    <sheet name="Grupo 1 (A)" r:id="rId4" sheetId="2"/>
    <sheet name="Grupo 2 (B)" r:id="rId5" sheetId="3"/>
    <sheet name="Grupo 3 (C)" r:id="rId6" sheetId="4"/>
    <sheet name="Grupo 4 (D)" r:id="rId7" sheetId="5"/>
    <sheet name="Grupo 5 (E)" r:id="rId8" sheetId="6"/>
    <sheet name="Grupo 6 (F)" r:id="rId9" sheetId="7"/>
    <sheet name="Grupo 7 (G)" r:id="rId10" sheetId="8"/>
    <sheet name="Grupo 8 (H)" r:id="rId11" sheetId="9"/>
    <sheet name="Rifa" r:id="rId12" sheetId="10"/>
    <sheet name="Llave" r:id="rId13" sheetId="11"/>
  </sheets>
</workbook>
</file>

<file path=xl/sharedStrings.xml><?xml version="1.0" encoding="utf-8"?>
<sst xmlns="http://schemas.openxmlformats.org/spreadsheetml/2006/main" count="347" uniqueCount="108">
  <si>
    <t>4TO RANK MENOR 2022</t>
  </si>
  <si>
    <t>REPORTE DE INSCRIPCION PARA SUB11</t>
  </si>
  <si>
    <t>CARNE</t>
  </si>
  <si>
    <t>NOMBRE</t>
  </si>
  <si>
    <t>CLUB</t>
  </si>
  <si>
    <t>RANKING</t>
  </si>
  <si>
    <t>PUNTOS</t>
  </si>
  <si>
    <t>Lucca Nael Lobo Diaz</t>
  </si>
  <si>
    <t>Esparza</t>
  </si>
  <si>
    <t>Oswaldo Ignacio Silva Novoa</t>
  </si>
  <si>
    <t>Santa Ana</t>
  </si>
  <si>
    <t>Moises Dani Campos Cruz</t>
  </si>
  <si>
    <t>Alajuela</t>
  </si>
  <si>
    <t>Santiago Alvarez Longhi</t>
  </si>
  <si>
    <t>Santo Domingo</t>
  </si>
  <si>
    <t>Nicolas Ovares Castro</t>
  </si>
  <si>
    <t>Samuel Madriz Montero</t>
  </si>
  <si>
    <t>Nicolas Ceciliano Esquivel</t>
  </si>
  <si>
    <t>Perez zeledon</t>
  </si>
  <si>
    <t>Luciano Quiros Avila</t>
  </si>
  <si>
    <t>Escazu</t>
  </si>
  <si>
    <t>Thiago Herrera Canales</t>
  </si>
  <si>
    <t>Carlos Luis Chaves Gomez</t>
  </si>
  <si>
    <t>Luca Mancino Rivera</t>
  </si>
  <si>
    <t>Cartago</t>
  </si>
  <si>
    <t>José Ignacio Retana Aguilar</t>
  </si>
  <si>
    <t>Montes de Oca</t>
  </si>
  <si>
    <t>NUEVO AFILIADO</t>
  </si>
  <si>
    <t>Sebastian Sanchez Delgado</t>
  </si>
  <si>
    <t>Escazú</t>
  </si>
  <si>
    <t>Serio Espinoza Escobar</t>
  </si>
  <si>
    <t>Corredores</t>
  </si>
  <si>
    <t>Mateo Rojas Perez</t>
  </si>
  <si>
    <t>Fabricio Beitia Morera</t>
  </si>
  <si>
    <t>Mathias Chaves Arce</t>
  </si>
  <si>
    <t>Marlon Andrey Riggioni Rodriguez</t>
  </si>
  <si>
    <t>San Carlos</t>
  </si>
  <si>
    <t>Ismael Cárdenas Acosta</t>
  </si>
  <si>
    <t>Jose Pablo Araya Villalobos</t>
  </si>
  <si>
    <t>Mauricio Leitón Salazar</t>
  </si>
  <si>
    <t>Yeikel Garcia Trigueros</t>
  </si>
  <si>
    <t>Adrian Meltzer Aizenman</t>
  </si>
  <si>
    <t>Isaac Fernández Sánchez</t>
  </si>
  <si>
    <t>Geovanny Jimenez Carbonero</t>
  </si>
  <si>
    <t>Aserri</t>
  </si>
  <si>
    <t>Yariel Astua Segura</t>
  </si>
  <si>
    <t>Aserrí</t>
  </si>
  <si>
    <t>Fecha:</t>
  </si>
  <si>
    <t>Categoría</t>
  </si>
  <si>
    <t>Grupo nº</t>
  </si>
  <si>
    <t>Mesa nº</t>
  </si>
  <si>
    <t>Orden</t>
  </si>
  <si>
    <t>Carné</t>
  </si>
  <si>
    <t>Jugadores</t>
  </si>
  <si>
    <t>Lugar</t>
  </si>
  <si>
    <t>Ranking</t>
  </si>
  <si>
    <t>Puntos</t>
  </si>
  <si>
    <t/>
  </si>
  <si>
    <t xml:space="preserve">Partida </t>
  </si>
  <si>
    <t>JUGADOR</t>
  </si>
  <si>
    <t>1º set</t>
  </si>
  <si>
    <t>2º set</t>
  </si>
  <si>
    <t>3º set</t>
  </si>
  <si>
    <t xml:space="preserve">Ganador </t>
  </si>
  <si>
    <t>Clasificados (# de carne)</t>
  </si>
  <si>
    <t>1º</t>
  </si>
  <si>
    <t>2º</t>
  </si>
  <si>
    <t>SUB11</t>
  </si>
  <si>
    <t>1 (A)</t>
  </si>
  <si>
    <t>2 (B)</t>
  </si>
  <si>
    <t>3 (C)</t>
  </si>
  <si>
    <t>4 (D)</t>
  </si>
  <si>
    <t>5 (E)</t>
  </si>
  <si>
    <t>6 (F)</t>
  </si>
  <si>
    <t xml:space="preserve">Fecha: </t>
  </si>
  <si>
    <t>Categoría:</t>
  </si>
  <si>
    <t>Nº</t>
  </si>
  <si>
    <t>7 (G)</t>
  </si>
  <si>
    <t>8 (H)</t>
  </si>
  <si>
    <t>Pegue el resultado de la rifa abajo</t>
  </si>
  <si>
    <t>Posicion en la llave</t>
  </si>
  <si>
    <t>1A</t>
  </si>
  <si>
    <t>2E</t>
  </si>
  <si>
    <t>2C</t>
  </si>
  <si>
    <t>1H</t>
  </si>
  <si>
    <t>1G</t>
  </si>
  <si>
    <t>2F</t>
  </si>
  <si>
    <t>2B</t>
  </si>
  <si>
    <t>1D</t>
  </si>
  <si>
    <t>1C</t>
  </si>
  <si>
    <t>2A</t>
  </si>
  <si>
    <t>2D</t>
  </si>
  <si>
    <t>1F</t>
  </si>
  <si>
    <t>1E</t>
  </si>
  <si>
    <t>2H</t>
  </si>
  <si>
    <t>2G</t>
  </si>
  <si>
    <t>1B</t>
  </si>
  <si>
    <t xml:space="preserve">Llave final </t>
  </si>
  <si>
    <t>GANADORES DE GRUPO</t>
  </si>
  <si>
    <t>1st G1</t>
  </si>
  <si>
    <t>Gr</t>
  </si>
  <si>
    <t>2nd</t>
  </si>
  <si>
    <t>1st5,6,7,8</t>
  </si>
  <si>
    <t>1st 3-4</t>
  </si>
  <si>
    <t>SEGUNDOS DE GRUPO</t>
  </si>
  <si>
    <t>1st 2</t>
  </si>
  <si>
    <t xml:space="preserve"> </t>
  </si>
  <si>
    <t>-</t>
  </si>
</sst>
</file>

<file path=xl/styles.xml><?xml version="1.0" encoding="utf-8"?>
<styleSheet xmlns="http://schemas.openxmlformats.org/spreadsheetml/2006/main">
  <numFmts count="0"/>
  <fonts count="298">
    <font>
      <sz val="11.0"/>
      <color indexed="8"/>
      <name val="Calibri"/>
      <family val="2"/>
      <scheme val="minor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3.5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8.5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4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3.5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4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8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8.5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>
      <name val="Arial"/>
      <sz val="10.0"/>
      <b val="true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3.5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8.5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4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3.5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4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8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8.5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>
      <name val="Arial"/>
      <sz val="10.0"/>
      <b val="true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3.5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8.5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4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3.5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4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8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8.5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>
      <name val="Arial"/>
      <sz val="10.0"/>
      <b val="true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3.5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8.5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4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3.5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4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8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8.5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>
      <name val="Arial"/>
      <sz val="10.0"/>
      <b val="true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3.5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8.5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4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3.5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4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8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8.5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>
      <name val="Arial"/>
      <sz val="10.0"/>
      <b val="true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3.5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8.5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4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3.5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4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8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8.5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>
      <name val="Arial"/>
      <sz val="10.0"/>
      <b val="true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3.5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3.5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4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8.5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4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6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>
      <name val="Arial"/>
      <sz val="10.0"/>
      <b val="true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3.5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3.5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4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8.5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4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6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2"/>
      <main:name val="MS Sans Serif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10"/>
      <main:name val="MS Sans Serif"/>
      <main:family val="2"/>
    </font>
    <font>
      <name val="Arial"/>
      <sz val="10.0"/>
      <b val="true"/>
    </font>
    <font xmlns:main="http://schemas.openxmlformats.org/spreadsheetml/2006/main" xmlns:mc="http://schemas.openxmlformats.org/markup-compatibility/2006" xmlns:x14ac="http://schemas.microsoft.com/office/spreadsheetml/2009/9/ac">
      <main:sz val="11"/>
      <main:color theme="1"/>
      <main:name val="Calibri"/>
      <main:family val="2"/>
      <main:scheme val="minor"/>
    </font>
    <font xmlns:main="http://schemas.openxmlformats.org/spreadsheetml/2006/main" xmlns:mc="http://schemas.openxmlformats.org/markup-compatibility/2006" xmlns:x14ac="http://schemas.microsoft.com/office/spreadsheetml/2009/9/ac">
      <main:sz val="11"/>
      <main:color indexed="8"/>
      <main:name val="Calibri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20"/>
      <main:color indexed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20"/>
      <main:color indexed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20"/>
      <main:color indexed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20"/>
      <main:color indexed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20"/>
      <main:color indexed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20"/>
      <main:color indexed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2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2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2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1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8"/>
      <main:name val="Arial Narrow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9"/>
      <main:color indexed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9"/>
      <main:color indexed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9"/>
      <main:color indexed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9"/>
      <main:color indexed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1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8"/>
      <main:name val="Arial Narrow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1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8"/>
      <main:name val="Arial Narrow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9"/>
      <main:color indexed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1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8"/>
      <main:name val="Arial Narrow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9"/>
      <main:color indexed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5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9"/>
      <main:color indexed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9"/>
      <main:color indexed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9"/>
      <main:color indexed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9"/>
      <main:color indexed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9"/>
      <main:color indexed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9"/>
      <main:color indexed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1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9"/>
      <main:color indexed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11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8"/>
      <main:name val="Arial Narrow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8"/>
      <main:name val="Arial Narrow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9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9"/>
      <main:color indexed="10"/>
      <main:name val="Arial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b/>
      <main:sz val="8"/>
      <main:color indexed="10"/>
      <main:name val="Arial Narrow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8"/>
      <main:name val="Arial Narrow"/>
      <main:family val="2"/>
    </font>
    <font xmlns:main="http://schemas.openxmlformats.org/spreadsheetml/2006/main" xmlns:mc="http://schemas.openxmlformats.org/markup-compatibility/2006" xmlns:x14ac="http://schemas.microsoft.com/office/spreadsheetml/2009/9/ac">
      <main:sz val="9"/>
      <main:name val="Arial"/>
      <main:family val="2"/>
    </font>
  </fonts>
  <fills count="11">
    <fill>
      <patternFill patternType="none"/>
    </fill>
    <fill>
      <patternFill patternType="darkGray"/>
    </fill>
    <fill xmlns:main="http://schemas.openxmlformats.org/spreadsheetml/2006/main" xmlns:mc="http://schemas.openxmlformats.org/markup-compatibility/2006" xmlns:x14ac="http://schemas.microsoft.com/office/spreadsheetml/2009/9/ac">
      <main:patternFill patternType="none"/>
    </fill>
    <fill xmlns:main="http://schemas.openxmlformats.org/spreadsheetml/2006/main" xmlns:mc="http://schemas.openxmlformats.org/markup-compatibility/2006" xmlns:x14ac="http://schemas.microsoft.com/office/spreadsheetml/2009/9/ac">
      <main:patternFill patternType="solid">
        <main:fgColor indexed="9"/>
        <main:bgColor indexed="64"/>
      </main:patternFill>
    </fill>
    <fill xmlns:main="http://schemas.openxmlformats.org/spreadsheetml/2006/main" xmlns:mc="http://schemas.openxmlformats.org/markup-compatibility/2006" xmlns:x14ac="http://schemas.microsoft.com/office/spreadsheetml/2009/9/ac">
      <main:patternFill patternType="solid">
        <main:fgColor indexed="10"/>
        <main:bgColor indexed="64"/>
      </main:patternFill>
    </fill>
    <fill xmlns:main="http://schemas.openxmlformats.org/spreadsheetml/2006/main" xmlns:mc="http://schemas.openxmlformats.org/markup-compatibility/2006" xmlns:x14ac="http://schemas.microsoft.com/office/spreadsheetml/2009/9/ac">
      <main:patternFill patternType="solid">
        <main:fgColor indexed="14"/>
        <main:bgColor indexed="64"/>
      </main:patternFill>
    </fill>
    <fill xmlns:main="http://schemas.openxmlformats.org/spreadsheetml/2006/main" xmlns:mc="http://schemas.openxmlformats.org/markup-compatibility/2006" xmlns:x14ac="http://schemas.microsoft.com/office/spreadsheetml/2009/9/ac">
      <main:patternFill patternType="solid">
        <main:fgColor indexed="43"/>
        <main:bgColor indexed="64"/>
      </main:patternFill>
    </fill>
    <fill xmlns:main="http://schemas.openxmlformats.org/spreadsheetml/2006/main" xmlns:mc="http://schemas.openxmlformats.org/markup-compatibility/2006" xmlns:x14ac="http://schemas.microsoft.com/office/spreadsheetml/2009/9/ac">
      <main:patternFill patternType="solid">
        <main:fgColor indexed="22"/>
        <main:bgColor indexed="64"/>
      </main:patternFill>
    </fill>
    <fill xmlns:main="http://schemas.openxmlformats.org/spreadsheetml/2006/main" xmlns:mc="http://schemas.openxmlformats.org/markup-compatibility/2006" xmlns:x14ac="http://schemas.microsoft.com/office/spreadsheetml/2009/9/ac">
      <main:patternFill patternType="solid">
        <main:fgColor indexed="8"/>
        <main:bgColor indexed="64"/>
      </main:patternFill>
    </fill>
    <fill xmlns:main="http://schemas.openxmlformats.org/spreadsheetml/2006/main" xmlns:mc="http://schemas.openxmlformats.org/markup-compatibility/2006" xmlns:x14ac="http://schemas.microsoft.com/office/spreadsheetml/2009/9/ac">
      <main:patternFill patternType="solid">
        <main:fgColor indexed="12"/>
        <main:bgColor indexed="64"/>
      </main:patternFill>
    </fill>
    <fill xmlns:main="http://schemas.openxmlformats.org/spreadsheetml/2006/main" xmlns:mc="http://schemas.openxmlformats.org/markup-compatibility/2006" xmlns:x14ac="http://schemas.microsoft.com/office/spreadsheetml/2009/9/ac">
      <main:patternFill patternType="solid">
        <main:fgColor indexed="51"/>
        <main:bgColor indexed="64"/>
      </main:patternFill>
    </fill>
  </fills>
  <borders count="32">
    <border>
      <left/>
      <right/>
      <top/>
      <bottom/>
      <diagonal/>
    </border>
    <border/>
    <border xmlns:main="http://schemas.openxmlformats.org/spreadsheetml/2006/main" xmlns:mc="http://schemas.openxmlformats.org/markup-compatibility/2006" xmlns:x14ac="http://schemas.microsoft.com/office/spreadsheetml/2009/9/ac">
      <main:left style="thin">
        <main:color indexed="64"/>
      </main:left>
      <main:right style="thin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 xmlns:mc="http://schemas.openxmlformats.org/markup-compatibility/2006" xmlns:x14ac="http://schemas.microsoft.com/office/spreadsheetml/2009/9/ac">
      <main:left/>
      <main:right/>
      <main:top style="thin">
        <main:color indexed="64"/>
      </main:top>
      <main:bottom/>
      <main:diagonal/>
    </border>
    <border xmlns:main="http://schemas.openxmlformats.org/spreadsheetml/2006/main" xmlns:mc="http://schemas.openxmlformats.org/markup-compatibility/2006" xmlns:x14ac="http://schemas.microsoft.com/office/spreadsheetml/2009/9/ac">
      <main:left style="thin">
        <main:color indexed="64"/>
      </main:left>
      <main:right style="thin">
        <main:color indexed="64"/>
      </main:right>
      <main:top style="thin">
        <main:color indexed="64"/>
      </main:top>
      <main:bottom/>
      <main:diagonal/>
    </border>
    <border xmlns:main="http://schemas.openxmlformats.org/spreadsheetml/2006/main" xmlns:mc="http://schemas.openxmlformats.org/markup-compatibility/2006" xmlns:x14ac="http://schemas.microsoft.com/office/spreadsheetml/2009/9/ac">
      <main:left/>
      <main:right style="thin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 xmlns:mc="http://schemas.openxmlformats.org/markup-compatibility/2006" xmlns:x14ac="http://schemas.microsoft.com/office/spreadsheetml/2009/9/ac">
      <main:left style="thin">
        <main:color indexed="64"/>
      </main:left>
      <main:right style="thin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 xmlns:mc="http://schemas.openxmlformats.org/markup-compatibility/2006" xmlns:x14ac="http://schemas.microsoft.com/office/spreadsheetml/2009/9/ac">
      <main:left style="thin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 xmlns:mc="http://schemas.openxmlformats.org/markup-compatibility/2006" xmlns:x14ac="http://schemas.microsoft.com/office/spreadsheetml/2009/9/ac">
      <main:left style="thin">
        <main:color indexed="64"/>
      </main:left>
      <main:right/>
      <main:top style="thin">
        <main:color indexed="64"/>
      </main:top>
      <main:bottom/>
      <main:diagonal/>
    </border>
    <border xmlns:main="http://schemas.openxmlformats.org/spreadsheetml/2006/main" xmlns:mc="http://schemas.openxmlformats.org/markup-compatibility/2006" xmlns:x14ac="http://schemas.microsoft.com/office/spreadsheetml/2009/9/ac">
      <main:left/>
      <main:right style="thin">
        <main:color indexed="64"/>
      </main:right>
      <main:top style="thin">
        <main:color indexed="64"/>
      </main:top>
      <main:bottom/>
      <main:diagonal/>
    </border>
    <border xmlns:main="http://schemas.openxmlformats.org/spreadsheetml/2006/main" xmlns:mc="http://schemas.openxmlformats.org/markup-compatibility/2006" xmlns:x14ac="http://schemas.microsoft.com/office/spreadsheetml/2009/9/ac">
      <main:left style="thin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 xmlns:mc="http://schemas.openxmlformats.org/markup-compatibility/2006" xmlns:x14ac="http://schemas.microsoft.com/office/spreadsheetml/2009/9/ac">
      <main:left/>
      <main:right/>
      <main:top/>
      <main:bottom style="thin">
        <main:color indexed="64"/>
      </main:bottom>
      <main:diagonal/>
    </border>
    <border xmlns:main="http://schemas.openxmlformats.org/spreadsheetml/2006/main" xmlns:mc="http://schemas.openxmlformats.org/markup-compatibility/2006" xmlns:x14ac="http://schemas.microsoft.com/office/spreadsheetml/2009/9/ac">
      <main:left/>
      <main:right style="thin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 xmlns:mc="http://schemas.openxmlformats.org/markup-compatibility/2006" xmlns:x14ac="http://schemas.microsoft.com/office/spreadsheetml/2009/9/ac">
      <main:left style="thin">
        <main:color indexed="64"/>
      </main:left>
      <main:right/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 xmlns:mc="http://schemas.openxmlformats.org/markup-compatibility/2006" xmlns:x14ac="http://schemas.microsoft.com/office/spreadsheetml/2009/9/ac">
      <main:left/>
      <main:right/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 xmlns:mc="http://schemas.openxmlformats.org/markup-compatibility/2006" xmlns:x14ac="http://schemas.microsoft.com/office/spreadsheetml/2009/9/ac">
      <main:left/>
      <main:right style="thin">
        <main:color indexed="64"/>
      </main:right>
      <main:top style="thin">
        <main:color indexed="64"/>
      </main:top>
      <main:bottom style="hair">
        <main:color indexed="64"/>
      </main:bottom>
      <main:diagonal/>
    </border>
    <border xmlns:main="http://schemas.openxmlformats.org/spreadsheetml/2006/main" xmlns:mc="http://schemas.openxmlformats.org/markup-compatibility/2006" xmlns:x14ac="http://schemas.microsoft.com/office/spreadsheetml/2009/9/ac">
      <main:left/>
      <main:right/>
      <main:top style="thin">
        <main:color indexed="64"/>
      </main:top>
      <main:bottom style="hair">
        <main:color indexed="64"/>
      </main:bottom>
      <main:diagonal/>
    </border>
    <border xmlns:main="http://schemas.openxmlformats.org/spreadsheetml/2006/main" xmlns:mc="http://schemas.openxmlformats.org/markup-compatibility/2006" xmlns:x14ac="http://schemas.microsoft.com/office/spreadsheetml/2009/9/ac">
      <main:left/>
      <main:right/>
      <main:top style="hair">
        <main:color indexed="64"/>
      </main:top>
      <main:bottom style="hair">
        <main:color indexed="64"/>
      </main:bottom>
      <main:diagonal/>
    </border>
    <border xmlns:main="http://schemas.openxmlformats.org/spreadsheetml/2006/main" xmlns:mc="http://schemas.openxmlformats.org/markup-compatibility/2006" xmlns:x14ac="http://schemas.microsoft.com/office/spreadsheetml/2009/9/ac">
      <main:left/>
      <main:right/>
      <main:top/>
      <main:bottom/>
      <main:diagonal/>
    </border>
    <border xmlns:main="http://schemas.openxmlformats.org/spreadsheetml/2006/main" xmlns:mc="http://schemas.openxmlformats.org/markup-compatibility/2006" xmlns:x14ac="http://schemas.microsoft.com/office/spreadsheetml/2009/9/ac">
      <main:left style="thin">
        <main:color indexed="64"/>
      </main:left>
      <main:right/>
      <main:top style="thin">
        <main:color indexed="64"/>
      </main:top>
      <main:bottom style="hair">
        <main:color indexed="64"/>
      </main:bottom>
      <main:diagonal/>
    </border>
    <border xmlns:main="http://schemas.openxmlformats.org/spreadsheetml/2006/main" xmlns:mc="http://schemas.openxmlformats.org/markup-compatibility/2006" xmlns:x14ac="http://schemas.microsoft.com/office/spreadsheetml/2009/9/ac">
      <main:left style="thin">
        <main:color indexed="64"/>
      </main:left>
      <main:right/>
      <main:top style="hair">
        <main:color indexed="64"/>
      </main:top>
      <main:bottom style="hair">
        <main:color indexed="64"/>
      </main:bottom>
      <main:diagonal/>
    </border>
    <border xmlns:main="http://schemas.openxmlformats.org/spreadsheetml/2006/main" xmlns:mc="http://schemas.openxmlformats.org/markup-compatibility/2006" xmlns:x14ac="http://schemas.microsoft.com/office/spreadsheetml/2009/9/ac">
      <main:left/>
      <main:right style="thin">
        <main:color indexed="64"/>
      </main:right>
      <main:top style="hair">
        <main:color indexed="64"/>
      </main:top>
      <main:bottom style="hair">
        <main:color indexed="64"/>
      </main:bottom>
      <main:diagonal/>
    </border>
    <border xmlns:main="http://schemas.openxmlformats.org/spreadsheetml/2006/main" xmlns:mc="http://schemas.openxmlformats.org/markup-compatibility/2006" xmlns:x14ac="http://schemas.microsoft.com/office/spreadsheetml/2009/9/ac">
      <main:left style="thin">
        <main:color indexed="64"/>
      </main:left>
      <main:right style="thin">
        <main:color indexed="64"/>
      </main:right>
      <main:top style="thin">
        <main:color indexed="64"/>
      </main:top>
      <main:bottom style="mediumDashed">
        <main:color indexed="64"/>
      </main:bottom>
      <main:diagonal/>
    </border>
    <border xmlns:main="http://schemas.openxmlformats.org/spreadsheetml/2006/main" xmlns:mc="http://schemas.openxmlformats.org/markup-compatibility/2006" xmlns:x14ac="http://schemas.microsoft.com/office/spreadsheetml/2009/9/ac">
      <main:left/>
      <main:right/>
      <main:top style="thin">
        <main:color indexed="64"/>
      </main:top>
      <main:bottom style="mediumDashed">
        <main:color indexed="64"/>
      </main:bottom>
      <main:diagonal/>
    </border>
    <border xmlns:main="http://schemas.openxmlformats.org/spreadsheetml/2006/main" xmlns:mc="http://schemas.openxmlformats.org/markup-compatibility/2006" xmlns:x14ac="http://schemas.microsoft.com/office/spreadsheetml/2009/9/ac">
      <main:left/>
      <main:right/>
      <main:top style="hair">
        <main:color indexed="64"/>
      </main:top>
      <main:bottom style="mediumDashed">
        <main:color indexed="64"/>
      </main:bottom>
      <main:diagonal/>
    </border>
    <border xmlns:main="http://schemas.openxmlformats.org/spreadsheetml/2006/main" xmlns:mc="http://schemas.openxmlformats.org/markup-compatibility/2006" xmlns:x14ac="http://schemas.microsoft.com/office/spreadsheetml/2009/9/ac">
      <main:left/>
      <main:right style="thin">
        <main:color indexed="64"/>
      </main:right>
      <main:top/>
      <main:bottom/>
      <main:diagonal/>
    </border>
    <border xmlns:main="http://schemas.openxmlformats.org/spreadsheetml/2006/main" xmlns:mc="http://schemas.openxmlformats.org/markup-compatibility/2006" xmlns:x14ac="http://schemas.microsoft.com/office/spreadsheetml/2009/9/ac">
      <main:left style="thin">
        <main:color indexed="64"/>
      </main:left>
      <main:right/>
      <main:top/>
      <main:bottom style="hair">
        <main:color indexed="64"/>
      </main:bottom>
      <main:diagonal/>
    </border>
    <border xmlns:main="http://schemas.openxmlformats.org/spreadsheetml/2006/main" xmlns:mc="http://schemas.openxmlformats.org/markup-compatibility/2006" xmlns:x14ac="http://schemas.microsoft.com/office/spreadsheetml/2009/9/ac">
      <main:left/>
      <main:right/>
      <main:top/>
      <main:bottom style="hair">
        <main:color indexed="64"/>
      </main:bottom>
      <main:diagonal/>
    </border>
    <border xmlns:main="http://schemas.openxmlformats.org/spreadsheetml/2006/main" xmlns:mc="http://schemas.openxmlformats.org/markup-compatibility/2006" xmlns:x14ac="http://schemas.microsoft.com/office/spreadsheetml/2009/9/ac">
      <main:left style="thin">
        <main:color indexed="64"/>
      </main:left>
      <main:right/>
      <main:top style="hair">
        <main:color indexed="64"/>
      </main:top>
      <main:bottom style="medium">
        <main:color indexed="64"/>
      </main:bottom>
      <main:diagonal/>
    </border>
    <border xmlns:main="http://schemas.openxmlformats.org/spreadsheetml/2006/main" xmlns:mc="http://schemas.openxmlformats.org/markup-compatibility/2006" xmlns:x14ac="http://schemas.microsoft.com/office/spreadsheetml/2009/9/ac">
      <main:left style="thin">
        <main:color indexed="64"/>
      </main:left>
      <main:right style="thin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 xmlns:mc="http://schemas.openxmlformats.org/markup-compatibility/2006" xmlns:x14ac="http://schemas.microsoft.com/office/spreadsheetml/2009/9/ac">
      <main:left/>
      <main:right/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 xmlns:mc="http://schemas.openxmlformats.org/markup-compatibility/2006" xmlns:x14ac="http://schemas.microsoft.com/office/spreadsheetml/2009/9/ac">
      <main:left/>
      <main:right/>
      <main:top style="hair">
        <main:color indexed="64"/>
      </main:top>
      <main:bottom style="medium">
        <main:color indexed="64"/>
      </main:bottom>
      <main:diagonal/>
    </border>
  </borders>
  <cellStyleXfs count="1">
    <xf numFmtId="0" fontId="0" fillId="0" borderId="0"/>
  </cellStyleXfs>
  <cellXfs count="298">
    <xf numFmtId="0" fontId="0" fillId="0" borderId="0" xfId="0"/>
    <xf xmlns:mc="http://schemas.openxmlformats.org/markup-compatibility/2006" xmlns:x14ac="http://schemas.microsoft.com/office/spreadsheetml/2009/9/ac" applyFont="true" borderId="1" fillId="2" fontId="1" numFmtId="0" xfId="116" applyFill="true" applyBorder="true" applyNumberFormat="true"/>
    <xf xmlns:mc="http://schemas.openxmlformats.org/markup-compatibility/2006" xmlns:x14ac="http://schemas.microsoft.com/office/spreadsheetml/2009/9/ac" applyFont="true" applyNumberFormat="true" borderId="1" fillId="2" fontId="2" numFmtId="14" xfId="116" applyFill="true" applyBorder="true"/>
    <xf xmlns:mc="http://schemas.openxmlformats.org/markup-compatibility/2006" xmlns:x14ac="http://schemas.microsoft.com/office/spreadsheetml/2009/9/ac" applyFont="true" applyNumberFormat="true" borderId="1" fillId="2" fontId="3" numFmtId="14" xfId="116" applyFill="true" applyBorder="true"/>
    <xf xmlns:mc="http://schemas.openxmlformats.org/markup-compatibility/2006" xmlns:x14ac="http://schemas.microsoft.com/office/spreadsheetml/2009/9/ac" applyFont="true" borderId="1" fillId="2" fontId="4" numFmtId="0" xfId="116" applyFill="true" applyBorder="true" applyNumberFormat="true"/>
    <xf xmlns:mc="http://schemas.openxmlformats.org/markup-compatibility/2006" xmlns:x14ac="http://schemas.microsoft.com/office/spreadsheetml/2009/9/ac" applyFont="true" borderId="1" fillId="2" fontId="5" numFmtId="0" xfId="116" applyFill="true" applyBorder="true" applyNumberFormat="true"/>
    <xf xmlns:main="http://schemas.openxmlformats.org/spreadsheetml/2006/main" xmlns:mc="http://schemas.openxmlformats.org/markup-compatibility/2006" xmlns:x14ac="http://schemas.microsoft.com/office/spreadsheetml/2009/9/ac" applyAlignment="1" applyFont="true" borderId="1" fillId="2" fontId="6" numFmtId="0" xfId="116" applyFill="true" applyBorder="true" applyNumberFormat="true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Font="true" borderId="1" fillId="2" fontId="7" numFmtId="0" xfId="116" applyFill="true" applyBorder="true" applyNumberFormat="true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Font="true" borderId="1" fillId="2" fontId="8" numFmtId="0" xfId="116" applyFill="true" applyBorder="true" applyNumberFormat="true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Font="true" borderId="1" fillId="2" fontId="9" numFmtId="0" xfId="116" applyFill="true" applyBorder="true" applyNumberFormat="true">
      <main:alignment horizontal="center"/>
    </xf>
    <xf xmlns:mc="http://schemas.openxmlformats.org/markup-compatibility/2006" xmlns:x14ac="http://schemas.microsoft.com/office/spreadsheetml/2009/9/ac" applyBorder="true" borderId="2" fillId="2" fontId="10" numFmtId="0" xfId="107" applyFill="true" applyNumberFormat="true" applyFont="true"/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2" fillId="2" fontId="11" numFmtId="0" xfId="117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2" fillId="2" fontId="12" numFmtId="0" xfId="117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3" fillId="2" fontId="13" numFmtId="0" xfId="117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borderId="2" fillId="2" fontId="14" numFmtId="0" xfId="116" applyFill="true" applyNumberFormat="true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NumberFormat="true" borderId="2" fillId="2" fontId="15" numFmtId="0" xfId="116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borderId="4" fillId="2" fontId="16" numFmtId="0" xfId="116" applyFill="true" applyNumberFormat="true">
      <main:alignment horizontal="center"/>
    </xf>
    <xf xmlns:mc="http://schemas.openxmlformats.org/markup-compatibility/2006" xmlns:x14ac="http://schemas.microsoft.com/office/spreadsheetml/2009/9/ac" applyFont="true" borderId="1" fillId="2" fontId="17" numFmtId="0" xfId="116" applyFill="true" applyBorder="true" applyNumberFormat="true"/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borderId="4" fillId="2" fontId="18" numFmtId="0" xfId="116" applyFill="true" applyNumberFormat="true">
      <main:alignment horizontal="center"/>
    </xf>
    <xf xmlns:mc="http://schemas.openxmlformats.org/markup-compatibility/2006" xmlns:x14ac="http://schemas.microsoft.com/office/spreadsheetml/2009/9/ac" applyBorder="true" applyFont="true" borderId="5" fillId="2" fontId="19" numFmtId="0" xfId="116" applyFill="true" applyNumberFormat="true"/>
    <xf xmlns:mc="http://schemas.openxmlformats.org/markup-compatibility/2006" xmlns:x14ac="http://schemas.microsoft.com/office/spreadsheetml/2009/9/ac" applyBorder="true" applyFont="true" borderId="2" fillId="2" fontId="20" numFmtId="0" xfId="116" applyFill="true" applyNumberFormat="true"/>
    <xf xmlns:mc="http://schemas.openxmlformats.org/markup-compatibility/2006" xmlns:x14ac="http://schemas.microsoft.com/office/spreadsheetml/2009/9/ac" applyBorder="true" applyFont="true" borderId="2" fillId="2" fontId="21" numFmtId="0" xfId="116" applyFill="true" applyNumberFormat="true"/>
    <xf xmlns:mc="http://schemas.openxmlformats.org/markup-compatibility/2006" xmlns:x14ac="http://schemas.microsoft.com/office/spreadsheetml/2009/9/ac" applyBorder="true" applyFont="true" borderId="4" fillId="2" fontId="22" numFmtId="0" xfId="116" applyFill="true" applyNumberFormat="true"/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borderId="6" fillId="2" fontId="23" numFmtId="0" xfId="116" applyFill="true" applyNumberFormat="true">
      <main:alignment horizontal="center"/>
    </xf>
    <xf xmlns:mc="http://schemas.openxmlformats.org/markup-compatibility/2006" xmlns:x14ac="http://schemas.microsoft.com/office/spreadsheetml/2009/9/ac" applyBorder="true" applyFont="true" borderId="6" fillId="2" fontId="24" numFmtId="0" xfId="116" applyFill="true" applyNumberFormat="true"/>
    <xf xmlns:mc="http://schemas.openxmlformats.org/markup-compatibility/2006" xmlns:x14ac="http://schemas.microsoft.com/office/spreadsheetml/2009/9/ac" applyBorder="true" applyFont="true" borderId="7" fillId="2" fontId="25" numFmtId="0" xfId="116" applyFill="true" applyNumberFormat="true"/>
    <xf xmlns:mc="http://schemas.openxmlformats.org/markup-compatibility/2006" xmlns:x14ac="http://schemas.microsoft.com/office/spreadsheetml/2009/9/ac" applyBorder="true" borderId="2" fillId="2" fontId="26" numFmtId="0" xfId="116" applyFill="true" applyNumberFormat="true" applyFont="true"/>
    <xf numFmtId="14" fontId="27" fillId="0" borderId="0" xfId="0" applyNumberFormat="true" applyFont="true"/>
    <xf xmlns:mc="http://schemas.openxmlformats.org/markup-compatibility/2006" xmlns:x14ac="http://schemas.microsoft.com/office/spreadsheetml/2009/9/ac" applyFont="true" borderId="1" fillId="2" fontId="28" numFmtId="0" xfId="116" applyFill="true" applyBorder="true" applyNumberFormat="true"/>
    <xf xmlns:mc="http://schemas.openxmlformats.org/markup-compatibility/2006" xmlns:x14ac="http://schemas.microsoft.com/office/spreadsheetml/2009/9/ac" applyFont="true" applyNumberFormat="true" borderId="1" fillId="2" fontId="29" numFmtId="14" xfId="116" applyFill="true" applyBorder="true"/>
    <xf xmlns:mc="http://schemas.openxmlformats.org/markup-compatibility/2006" xmlns:x14ac="http://schemas.microsoft.com/office/spreadsheetml/2009/9/ac" applyFont="true" applyNumberFormat="true" borderId="1" fillId="2" fontId="30" numFmtId="14" xfId="116" applyFill="true" applyBorder="true"/>
    <xf xmlns:mc="http://schemas.openxmlformats.org/markup-compatibility/2006" xmlns:x14ac="http://schemas.microsoft.com/office/spreadsheetml/2009/9/ac" applyFont="true" borderId="1" fillId="2" fontId="31" numFmtId="0" xfId="116" applyFill="true" applyBorder="true" applyNumberFormat="true"/>
    <xf xmlns:mc="http://schemas.openxmlformats.org/markup-compatibility/2006" xmlns:x14ac="http://schemas.microsoft.com/office/spreadsheetml/2009/9/ac" applyFont="true" borderId="1" fillId="2" fontId="32" numFmtId="0" xfId="116" applyFill="true" applyBorder="true" applyNumberFormat="true"/>
    <xf xmlns:main="http://schemas.openxmlformats.org/spreadsheetml/2006/main" xmlns:mc="http://schemas.openxmlformats.org/markup-compatibility/2006" xmlns:x14ac="http://schemas.microsoft.com/office/spreadsheetml/2009/9/ac" applyAlignment="1" applyFont="true" borderId="1" fillId="2" fontId="33" numFmtId="0" xfId="116" applyFill="true" applyBorder="true" applyNumberFormat="true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Font="true" borderId="1" fillId="2" fontId="34" numFmtId="0" xfId="116" applyFill="true" applyBorder="true" applyNumberFormat="true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Font="true" borderId="1" fillId="2" fontId="35" numFmtId="0" xfId="116" applyFill="true" applyBorder="true" applyNumberFormat="true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Font="true" borderId="1" fillId="2" fontId="36" numFmtId="0" xfId="116" applyFill="true" applyBorder="true" applyNumberFormat="true">
      <main:alignment horizontal="center"/>
    </xf>
    <xf xmlns:mc="http://schemas.openxmlformats.org/markup-compatibility/2006" xmlns:x14ac="http://schemas.microsoft.com/office/spreadsheetml/2009/9/ac" applyBorder="true" borderId="2" fillId="2" fontId="37" numFmtId="0" xfId="107" applyFill="true" applyNumberFormat="true" applyFont="true"/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2" fillId="2" fontId="38" numFmtId="0" xfId="117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2" fillId="2" fontId="39" numFmtId="0" xfId="117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3" fillId="2" fontId="40" numFmtId="0" xfId="117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borderId="2" fillId="2" fontId="41" numFmtId="0" xfId="116" applyFill="true" applyNumberFormat="true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NumberFormat="true" borderId="2" fillId="2" fontId="42" numFmtId="0" xfId="116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borderId="4" fillId="2" fontId="43" numFmtId="0" xfId="116" applyFill="true" applyNumberFormat="true">
      <main:alignment horizontal="center"/>
    </xf>
    <xf xmlns:mc="http://schemas.openxmlformats.org/markup-compatibility/2006" xmlns:x14ac="http://schemas.microsoft.com/office/spreadsheetml/2009/9/ac" applyFont="true" borderId="1" fillId="2" fontId="44" numFmtId="0" xfId="116" applyFill="true" applyBorder="true" applyNumberFormat="true"/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borderId="4" fillId="2" fontId="45" numFmtId="0" xfId="116" applyFill="true" applyNumberFormat="true">
      <main:alignment horizontal="center"/>
    </xf>
    <xf xmlns:mc="http://schemas.openxmlformats.org/markup-compatibility/2006" xmlns:x14ac="http://schemas.microsoft.com/office/spreadsheetml/2009/9/ac" applyBorder="true" applyFont="true" borderId="5" fillId="2" fontId="46" numFmtId="0" xfId="116" applyFill="true" applyNumberFormat="true"/>
    <xf xmlns:mc="http://schemas.openxmlformats.org/markup-compatibility/2006" xmlns:x14ac="http://schemas.microsoft.com/office/spreadsheetml/2009/9/ac" applyBorder="true" applyFont="true" borderId="2" fillId="2" fontId="47" numFmtId="0" xfId="116" applyFill="true" applyNumberFormat="true"/>
    <xf xmlns:mc="http://schemas.openxmlformats.org/markup-compatibility/2006" xmlns:x14ac="http://schemas.microsoft.com/office/spreadsheetml/2009/9/ac" applyBorder="true" applyFont="true" borderId="2" fillId="2" fontId="48" numFmtId="0" xfId="116" applyFill="true" applyNumberFormat="true"/>
    <xf xmlns:mc="http://schemas.openxmlformats.org/markup-compatibility/2006" xmlns:x14ac="http://schemas.microsoft.com/office/spreadsheetml/2009/9/ac" applyBorder="true" applyFont="true" borderId="4" fillId="2" fontId="49" numFmtId="0" xfId="116" applyFill="true" applyNumberFormat="true"/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borderId="6" fillId="2" fontId="50" numFmtId="0" xfId="116" applyFill="true" applyNumberFormat="true">
      <main:alignment horizontal="center"/>
    </xf>
    <xf xmlns:mc="http://schemas.openxmlformats.org/markup-compatibility/2006" xmlns:x14ac="http://schemas.microsoft.com/office/spreadsheetml/2009/9/ac" applyBorder="true" applyFont="true" borderId="6" fillId="2" fontId="51" numFmtId="0" xfId="116" applyFill="true" applyNumberFormat="true"/>
    <xf xmlns:mc="http://schemas.openxmlformats.org/markup-compatibility/2006" xmlns:x14ac="http://schemas.microsoft.com/office/spreadsheetml/2009/9/ac" applyBorder="true" applyFont="true" borderId="7" fillId="2" fontId="52" numFmtId="0" xfId="116" applyFill="true" applyNumberFormat="true"/>
    <xf xmlns:mc="http://schemas.openxmlformats.org/markup-compatibility/2006" xmlns:x14ac="http://schemas.microsoft.com/office/spreadsheetml/2009/9/ac" applyBorder="true" borderId="2" fillId="2" fontId="53" numFmtId="0" xfId="116" applyFill="true" applyNumberFormat="true" applyFont="true"/>
    <xf numFmtId="14" fontId="54" fillId="0" borderId="0" xfId="0" applyNumberFormat="true" applyFont="true"/>
    <xf xmlns:mc="http://schemas.openxmlformats.org/markup-compatibility/2006" xmlns:x14ac="http://schemas.microsoft.com/office/spreadsheetml/2009/9/ac" applyFont="true" borderId="1" fillId="2" fontId="55" numFmtId="0" xfId="116" applyFill="true" applyBorder="true" applyNumberFormat="true"/>
    <xf xmlns:mc="http://schemas.openxmlformats.org/markup-compatibility/2006" xmlns:x14ac="http://schemas.microsoft.com/office/spreadsheetml/2009/9/ac" applyFont="true" applyNumberFormat="true" borderId="1" fillId="2" fontId="56" numFmtId="14" xfId="116" applyFill="true" applyBorder="true"/>
    <xf xmlns:mc="http://schemas.openxmlformats.org/markup-compatibility/2006" xmlns:x14ac="http://schemas.microsoft.com/office/spreadsheetml/2009/9/ac" applyFont="true" applyNumberFormat="true" borderId="1" fillId="2" fontId="57" numFmtId="14" xfId="116" applyFill="true" applyBorder="true"/>
    <xf xmlns:mc="http://schemas.openxmlformats.org/markup-compatibility/2006" xmlns:x14ac="http://schemas.microsoft.com/office/spreadsheetml/2009/9/ac" applyFont="true" borderId="1" fillId="2" fontId="58" numFmtId="0" xfId="116" applyFill="true" applyBorder="true" applyNumberFormat="true"/>
    <xf xmlns:mc="http://schemas.openxmlformats.org/markup-compatibility/2006" xmlns:x14ac="http://schemas.microsoft.com/office/spreadsheetml/2009/9/ac" applyFont="true" borderId="1" fillId="2" fontId="59" numFmtId="0" xfId="116" applyFill="true" applyBorder="true" applyNumberFormat="true"/>
    <xf xmlns:main="http://schemas.openxmlformats.org/spreadsheetml/2006/main" xmlns:mc="http://schemas.openxmlformats.org/markup-compatibility/2006" xmlns:x14ac="http://schemas.microsoft.com/office/spreadsheetml/2009/9/ac" applyAlignment="1" applyFont="true" borderId="1" fillId="2" fontId="60" numFmtId="0" xfId="116" applyFill="true" applyBorder="true" applyNumberFormat="true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Font="true" borderId="1" fillId="2" fontId="61" numFmtId="0" xfId="116" applyFill="true" applyBorder="true" applyNumberFormat="true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Font="true" borderId="1" fillId="2" fontId="62" numFmtId="0" xfId="116" applyFill="true" applyBorder="true" applyNumberFormat="true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Font="true" borderId="1" fillId="2" fontId="63" numFmtId="0" xfId="116" applyFill="true" applyBorder="true" applyNumberFormat="true">
      <main:alignment horizontal="center"/>
    </xf>
    <xf xmlns:mc="http://schemas.openxmlformats.org/markup-compatibility/2006" xmlns:x14ac="http://schemas.microsoft.com/office/spreadsheetml/2009/9/ac" applyBorder="true" borderId="2" fillId="2" fontId="64" numFmtId="0" xfId="107" applyFill="true" applyNumberFormat="true" applyFont="true"/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2" fillId="2" fontId="65" numFmtId="0" xfId="117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2" fillId="2" fontId="66" numFmtId="0" xfId="117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3" fillId="2" fontId="67" numFmtId="0" xfId="117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borderId="2" fillId="2" fontId="68" numFmtId="0" xfId="116" applyFill="true" applyNumberFormat="true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NumberFormat="true" borderId="2" fillId="2" fontId="69" numFmtId="0" xfId="116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borderId="4" fillId="2" fontId="70" numFmtId="0" xfId="116" applyFill="true" applyNumberFormat="true">
      <main:alignment horizontal="center"/>
    </xf>
    <xf xmlns:mc="http://schemas.openxmlformats.org/markup-compatibility/2006" xmlns:x14ac="http://schemas.microsoft.com/office/spreadsheetml/2009/9/ac" applyFont="true" borderId="1" fillId="2" fontId="71" numFmtId="0" xfId="116" applyFill="true" applyBorder="true" applyNumberFormat="true"/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borderId="4" fillId="2" fontId="72" numFmtId="0" xfId="116" applyFill="true" applyNumberFormat="true">
      <main:alignment horizontal="center"/>
    </xf>
    <xf xmlns:mc="http://schemas.openxmlformats.org/markup-compatibility/2006" xmlns:x14ac="http://schemas.microsoft.com/office/spreadsheetml/2009/9/ac" applyBorder="true" applyFont="true" borderId="5" fillId="2" fontId="73" numFmtId="0" xfId="116" applyFill="true" applyNumberFormat="true"/>
    <xf xmlns:mc="http://schemas.openxmlformats.org/markup-compatibility/2006" xmlns:x14ac="http://schemas.microsoft.com/office/spreadsheetml/2009/9/ac" applyBorder="true" applyFont="true" borderId="2" fillId="2" fontId="74" numFmtId="0" xfId="116" applyFill="true" applyNumberFormat="true"/>
    <xf xmlns:mc="http://schemas.openxmlformats.org/markup-compatibility/2006" xmlns:x14ac="http://schemas.microsoft.com/office/spreadsheetml/2009/9/ac" applyBorder="true" applyFont="true" borderId="2" fillId="2" fontId="75" numFmtId="0" xfId="116" applyFill="true" applyNumberFormat="true"/>
    <xf xmlns:mc="http://schemas.openxmlformats.org/markup-compatibility/2006" xmlns:x14ac="http://schemas.microsoft.com/office/spreadsheetml/2009/9/ac" applyBorder="true" applyFont="true" borderId="4" fillId="2" fontId="76" numFmtId="0" xfId="116" applyFill="true" applyNumberFormat="true"/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borderId="6" fillId="2" fontId="77" numFmtId="0" xfId="116" applyFill="true" applyNumberFormat="true">
      <main:alignment horizontal="center"/>
    </xf>
    <xf xmlns:mc="http://schemas.openxmlformats.org/markup-compatibility/2006" xmlns:x14ac="http://schemas.microsoft.com/office/spreadsheetml/2009/9/ac" applyBorder="true" applyFont="true" borderId="6" fillId="2" fontId="78" numFmtId="0" xfId="116" applyFill="true" applyNumberFormat="true"/>
    <xf xmlns:mc="http://schemas.openxmlformats.org/markup-compatibility/2006" xmlns:x14ac="http://schemas.microsoft.com/office/spreadsheetml/2009/9/ac" applyBorder="true" applyFont="true" borderId="7" fillId="2" fontId="79" numFmtId="0" xfId="116" applyFill="true" applyNumberFormat="true"/>
    <xf xmlns:mc="http://schemas.openxmlformats.org/markup-compatibility/2006" xmlns:x14ac="http://schemas.microsoft.com/office/spreadsheetml/2009/9/ac" applyBorder="true" borderId="2" fillId="2" fontId="80" numFmtId="0" xfId="116" applyFill="true" applyNumberFormat="true" applyFont="true"/>
    <xf numFmtId="14" fontId="81" fillId="0" borderId="0" xfId="0" applyNumberFormat="true" applyFont="true"/>
    <xf xmlns:mc="http://schemas.openxmlformats.org/markup-compatibility/2006" xmlns:x14ac="http://schemas.microsoft.com/office/spreadsheetml/2009/9/ac" applyFont="true" borderId="1" fillId="2" fontId="82" numFmtId="0" xfId="116" applyFill="true" applyBorder="true" applyNumberFormat="true"/>
    <xf xmlns:mc="http://schemas.openxmlformats.org/markup-compatibility/2006" xmlns:x14ac="http://schemas.microsoft.com/office/spreadsheetml/2009/9/ac" applyFont="true" applyNumberFormat="true" borderId="1" fillId="2" fontId="83" numFmtId="14" xfId="116" applyFill="true" applyBorder="true"/>
    <xf xmlns:mc="http://schemas.openxmlformats.org/markup-compatibility/2006" xmlns:x14ac="http://schemas.microsoft.com/office/spreadsheetml/2009/9/ac" applyFont="true" applyNumberFormat="true" borderId="1" fillId="2" fontId="84" numFmtId="14" xfId="116" applyFill="true" applyBorder="true"/>
    <xf xmlns:mc="http://schemas.openxmlformats.org/markup-compatibility/2006" xmlns:x14ac="http://schemas.microsoft.com/office/spreadsheetml/2009/9/ac" applyFont="true" borderId="1" fillId="2" fontId="85" numFmtId="0" xfId="116" applyFill="true" applyBorder="true" applyNumberFormat="true"/>
    <xf xmlns:mc="http://schemas.openxmlformats.org/markup-compatibility/2006" xmlns:x14ac="http://schemas.microsoft.com/office/spreadsheetml/2009/9/ac" applyFont="true" borderId="1" fillId="2" fontId="86" numFmtId="0" xfId="116" applyFill="true" applyBorder="true" applyNumberFormat="true"/>
    <xf xmlns:main="http://schemas.openxmlformats.org/spreadsheetml/2006/main" xmlns:mc="http://schemas.openxmlformats.org/markup-compatibility/2006" xmlns:x14ac="http://schemas.microsoft.com/office/spreadsheetml/2009/9/ac" applyAlignment="1" applyFont="true" borderId="1" fillId="2" fontId="87" numFmtId="0" xfId="116" applyFill="true" applyBorder="true" applyNumberFormat="true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Font="true" borderId="1" fillId="2" fontId="88" numFmtId="0" xfId="116" applyFill="true" applyBorder="true" applyNumberFormat="true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Font="true" borderId="1" fillId="2" fontId="89" numFmtId="0" xfId="116" applyFill="true" applyBorder="true" applyNumberFormat="true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Font="true" borderId="1" fillId="2" fontId="90" numFmtId="0" xfId="116" applyFill="true" applyBorder="true" applyNumberFormat="true">
      <main:alignment horizontal="center"/>
    </xf>
    <xf xmlns:mc="http://schemas.openxmlformats.org/markup-compatibility/2006" xmlns:x14ac="http://schemas.microsoft.com/office/spreadsheetml/2009/9/ac" applyBorder="true" borderId="2" fillId="2" fontId="91" numFmtId="0" xfId="107" applyFill="true" applyNumberFormat="true" applyFont="true"/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2" fillId="2" fontId="92" numFmtId="0" xfId="117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2" fillId="2" fontId="93" numFmtId="0" xfId="117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3" fillId="2" fontId="94" numFmtId="0" xfId="117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borderId="2" fillId="2" fontId="95" numFmtId="0" xfId="116" applyFill="true" applyNumberFormat="true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NumberFormat="true" borderId="2" fillId="2" fontId="96" numFmtId="0" xfId="116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borderId="4" fillId="2" fontId="97" numFmtId="0" xfId="116" applyFill="true" applyNumberFormat="true">
      <main:alignment horizontal="center"/>
    </xf>
    <xf xmlns:mc="http://schemas.openxmlformats.org/markup-compatibility/2006" xmlns:x14ac="http://schemas.microsoft.com/office/spreadsheetml/2009/9/ac" applyFont="true" borderId="1" fillId="2" fontId="98" numFmtId="0" xfId="116" applyFill="true" applyBorder="true" applyNumberFormat="true"/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borderId="4" fillId="2" fontId="99" numFmtId="0" xfId="116" applyFill="true" applyNumberFormat="true">
      <main:alignment horizontal="center"/>
    </xf>
    <xf xmlns:mc="http://schemas.openxmlformats.org/markup-compatibility/2006" xmlns:x14ac="http://schemas.microsoft.com/office/spreadsheetml/2009/9/ac" applyBorder="true" applyFont="true" borderId="5" fillId="2" fontId="100" numFmtId="0" xfId="116" applyFill="true" applyNumberFormat="true"/>
    <xf xmlns:mc="http://schemas.openxmlformats.org/markup-compatibility/2006" xmlns:x14ac="http://schemas.microsoft.com/office/spreadsheetml/2009/9/ac" applyBorder="true" applyFont="true" borderId="2" fillId="2" fontId="101" numFmtId="0" xfId="116" applyFill="true" applyNumberFormat="true"/>
    <xf xmlns:mc="http://schemas.openxmlformats.org/markup-compatibility/2006" xmlns:x14ac="http://schemas.microsoft.com/office/spreadsheetml/2009/9/ac" applyBorder="true" applyFont="true" borderId="2" fillId="2" fontId="102" numFmtId="0" xfId="116" applyFill="true" applyNumberFormat="true"/>
    <xf xmlns:mc="http://schemas.openxmlformats.org/markup-compatibility/2006" xmlns:x14ac="http://schemas.microsoft.com/office/spreadsheetml/2009/9/ac" applyBorder="true" applyFont="true" borderId="4" fillId="2" fontId="103" numFmtId="0" xfId="116" applyFill="true" applyNumberFormat="true"/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borderId="6" fillId="2" fontId="104" numFmtId="0" xfId="116" applyFill="true" applyNumberFormat="true">
      <main:alignment horizontal="center"/>
    </xf>
    <xf xmlns:mc="http://schemas.openxmlformats.org/markup-compatibility/2006" xmlns:x14ac="http://schemas.microsoft.com/office/spreadsheetml/2009/9/ac" applyBorder="true" applyFont="true" borderId="6" fillId="2" fontId="105" numFmtId="0" xfId="116" applyFill="true" applyNumberFormat="true"/>
    <xf xmlns:mc="http://schemas.openxmlformats.org/markup-compatibility/2006" xmlns:x14ac="http://schemas.microsoft.com/office/spreadsheetml/2009/9/ac" applyBorder="true" applyFont="true" borderId="7" fillId="2" fontId="106" numFmtId="0" xfId="116" applyFill="true" applyNumberFormat="true"/>
    <xf xmlns:mc="http://schemas.openxmlformats.org/markup-compatibility/2006" xmlns:x14ac="http://schemas.microsoft.com/office/spreadsheetml/2009/9/ac" applyBorder="true" borderId="2" fillId="2" fontId="107" numFmtId="0" xfId="116" applyFill="true" applyNumberFormat="true" applyFont="true"/>
    <xf numFmtId="14" fontId="108" fillId="0" borderId="0" xfId="0" applyNumberFormat="true" applyFont="true"/>
    <xf xmlns:mc="http://schemas.openxmlformats.org/markup-compatibility/2006" xmlns:x14ac="http://schemas.microsoft.com/office/spreadsheetml/2009/9/ac" applyFont="true" borderId="1" fillId="2" fontId="109" numFmtId="0" xfId="116" applyFill="true" applyBorder="true" applyNumberFormat="true"/>
    <xf xmlns:mc="http://schemas.openxmlformats.org/markup-compatibility/2006" xmlns:x14ac="http://schemas.microsoft.com/office/spreadsheetml/2009/9/ac" applyFont="true" applyNumberFormat="true" borderId="1" fillId="2" fontId="110" numFmtId="14" xfId="116" applyFill="true" applyBorder="true"/>
    <xf xmlns:mc="http://schemas.openxmlformats.org/markup-compatibility/2006" xmlns:x14ac="http://schemas.microsoft.com/office/spreadsheetml/2009/9/ac" applyFont="true" applyNumberFormat="true" borderId="1" fillId="2" fontId="111" numFmtId="14" xfId="116" applyFill="true" applyBorder="true"/>
    <xf xmlns:mc="http://schemas.openxmlformats.org/markup-compatibility/2006" xmlns:x14ac="http://schemas.microsoft.com/office/spreadsheetml/2009/9/ac" applyFont="true" borderId="1" fillId="2" fontId="112" numFmtId="0" xfId="116" applyFill="true" applyBorder="true" applyNumberFormat="true"/>
    <xf xmlns:mc="http://schemas.openxmlformats.org/markup-compatibility/2006" xmlns:x14ac="http://schemas.microsoft.com/office/spreadsheetml/2009/9/ac" applyFont="true" borderId="1" fillId="2" fontId="113" numFmtId="0" xfId="116" applyFill="true" applyBorder="true" applyNumberFormat="true"/>
    <xf xmlns:main="http://schemas.openxmlformats.org/spreadsheetml/2006/main" xmlns:mc="http://schemas.openxmlformats.org/markup-compatibility/2006" xmlns:x14ac="http://schemas.microsoft.com/office/spreadsheetml/2009/9/ac" applyAlignment="1" applyFont="true" borderId="1" fillId="2" fontId="114" numFmtId="0" xfId="116" applyFill="true" applyBorder="true" applyNumberFormat="true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Font="true" borderId="1" fillId="2" fontId="115" numFmtId="0" xfId="116" applyFill="true" applyBorder="true" applyNumberFormat="true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Font="true" borderId="1" fillId="2" fontId="116" numFmtId="0" xfId="116" applyFill="true" applyBorder="true" applyNumberFormat="true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Font="true" borderId="1" fillId="2" fontId="117" numFmtId="0" xfId="116" applyFill="true" applyBorder="true" applyNumberFormat="true">
      <main:alignment horizontal="center"/>
    </xf>
    <xf xmlns:mc="http://schemas.openxmlformats.org/markup-compatibility/2006" xmlns:x14ac="http://schemas.microsoft.com/office/spreadsheetml/2009/9/ac" applyBorder="true" borderId="2" fillId="2" fontId="118" numFmtId="0" xfId="107" applyFill="true" applyNumberFormat="true" applyFont="true"/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2" fillId="2" fontId="119" numFmtId="0" xfId="117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2" fillId="2" fontId="120" numFmtId="0" xfId="117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3" fillId="2" fontId="121" numFmtId="0" xfId="117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borderId="2" fillId="2" fontId="122" numFmtId="0" xfId="116" applyFill="true" applyNumberFormat="true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NumberFormat="true" borderId="2" fillId="2" fontId="123" numFmtId="0" xfId="116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borderId="4" fillId="2" fontId="124" numFmtId="0" xfId="116" applyFill="true" applyNumberFormat="true">
      <main:alignment horizontal="center"/>
    </xf>
    <xf xmlns:mc="http://schemas.openxmlformats.org/markup-compatibility/2006" xmlns:x14ac="http://schemas.microsoft.com/office/spreadsheetml/2009/9/ac" applyFont="true" borderId="1" fillId="2" fontId="125" numFmtId="0" xfId="116" applyFill="true" applyBorder="true" applyNumberFormat="true"/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borderId="4" fillId="2" fontId="126" numFmtId="0" xfId="116" applyFill="true" applyNumberFormat="true">
      <main:alignment horizontal="center"/>
    </xf>
    <xf xmlns:mc="http://schemas.openxmlformats.org/markup-compatibility/2006" xmlns:x14ac="http://schemas.microsoft.com/office/spreadsheetml/2009/9/ac" applyBorder="true" applyFont="true" borderId="5" fillId="2" fontId="127" numFmtId="0" xfId="116" applyFill="true" applyNumberFormat="true"/>
    <xf xmlns:mc="http://schemas.openxmlformats.org/markup-compatibility/2006" xmlns:x14ac="http://schemas.microsoft.com/office/spreadsheetml/2009/9/ac" applyBorder="true" applyFont="true" borderId="2" fillId="2" fontId="128" numFmtId="0" xfId="116" applyFill="true" applyNumberFormat="true"/>
    <xf xmlns:mc="http://schemas.openxmlformats.org/markup-compatibility/2006" xmlns:x14ac="http://schemas.microsoft.com/office/spreadsheetml/2009/9/ac" applyBorder="true" applyFont="true" borderId="2" fillId="2" fontId="129" numFmtId="0" xfId="116" applyFill="true" applyNumberFormat="true"/>
    <xf xmlns:mc="http://schemas.openxmlformats.org/markup-compatibility/2006" xmlns:x14ac="http://schemas.microsoft.com/office/spreadsheetml/2009/9/ac" applyBorder="true" applyFont="true" borderId="4" fillId="2" fontId="130" numFmtId="0" xfId="116" applyFill="true" applyNumberFormat="true"/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borderId="6" fillId="2" fontId="131" numFmtId="0" xfId="116" applyFill="true" applyNumberFormat="true">
      <main:alignment horizontal="center"/>
    </xf>
    <xf xmlns:mc="http://schemas.openxmlformats.org/markup-compatibility/2006" xmlns:x14ac="http://schemas.microsoft.com/office/spreadsheetml/2009/9/ac" applyBorder="true" applyFont="true" borderId="6" fillId="2" fontId="132" numFmtId="0" xfId="116" applyFill="true" applyNumberFormat="true"/>
    <xf xmlns:mc="http://schemas.openxmlformats.org/markup-compatibility/2006" xmlns:x14ac="http://schemas.microsoft.com/office/spreadsheetml/2009/9/ac" applyBorder="true" applyFont="true" borderId="7" fillId="2" fontId="133" numFmtId="0" xfId="116" applyFill="true" applyNumberFormat="true"/>
    <xf xmlns:mc="http://schemas.openxmlformats.org/markup-compatibility/2006" xmlns:x14ac="http://schemas.microsoft.com/office/spreadsheetml/2009/9/ac" applyBorder="true" borderId="2" fillId="2" fontId="134" numFmtId="0" xfId="116" applyFill="true" applyNumberFormat="true" applyFont="true"/>
    <xf numFmtId="14" fontId="135" fillId="0" borderId="0" xfId="0" applyNumberFormat="true" applyFont="true"/>
    <xf xmlns:mc="http://schemas.openxmlformats.org/markup-compatibility/2006" xmlns:x14ac="http://schemas.microsoft.com/office/spreadsheetml/2009/9/ac" applyFont="true" borderId="1" fillId="2" fontId="136" numFmtId="0" xfId="116" applyFill="true" applyBorder="true" applyNumberFormat="true"/>
    <xf xmlns:mc="http://schemas.openxmlformats.org/markup-compatibility/2006" xmlns:x14ac="http://schemas.microsoft.com/office/spreadsheetml/2009/9/ac" applyFont="true" applyNumberFormat="true" borderId="1" fillId="2" fontId="137" numFmtId="14" xfId="116" applyFill="true" applyBorder="true"/>
    <xf xmlns:mc="http://schemas.openxmlformats.org/markup-compatibility/2006" xmlns:x14ac="http://schemas.microsoft.com/office/spreadsheetml/2009/9/ac" applyFont="true" applyNumberFormat="true" borderId="1" fillId="2" fontId="138" numFmtId="14" xfId="116" applyFill="true" applyBorder="true"/>
    <xf xmlns:mc="http://schemas.openxmlformats.org/markup-compatibility/2006" xmlns:x14ac="http://schemas.microsoft.com/office/spreadsheetml/2009/9/ac" applyFont="true" borderId="1" fillId="2" fontId="139" numFmtId="0" xfId="116" applyFill="true" applyBorder="true" applyNumberFormat="true"/>
    <xf xmlns:mc="http://schemas.openxmlformats.org/markup-compatibility/2006" xmlns:x14ac="http://schemas.microsoft.com/office/spreadsheetml/2009/9/ac" applyFont="true" borderId="1" fillId="2" fontId="140" numFmtId="0" xfId="116" applyFill="true" applyBorder="true" applyNumberFormat="true"/>
    <xf xmlns:main="http://schemas.openxmlformats.org/spreadsheetml/2006/main" xmlns:mc="http://schemas.openxmlformats.org/markup-compatibility/2006" xmlns:x14ac="http://schemas.microsoft.com/office/spreadsheetml/2009/9/ac" applyAlignment="1" applyFont="true" borderId="1" fillId="2" fontId="141" numFmtId="0" xfId="116" applyFill="true" applyBorder="true" applyNumberFormat="true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Font="true" borderId="1" fillId="2" fontId="142" numFmtId="0" xfId="116" applyFill="true" applyBorder="true" applyNumberFormat="true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Font="true" borderId="1" fillId="2" fontId="143" numFmtId="0" xfId="116" applyFill="true" applyBorder="true" applyNumberFormat="true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Font="true" borderId="1" fillId="2" fontId="144" numFmtId="0" xfId="116" applyFill="true" applyBorder="true" applyNumberFormat="true">
      <main:alignment horizontal="center"/>
    </xf>
    <xf xmlns:mc="http://schemas.openxmlformats.org/markup-compatibility/2006" xmlns:x14ac="http://schemas.microsoft.com/office/spreadsheetml/2009/9/ac" applyBorder="true" borderId="2" fillId="2" fontId="145" numFmtId="0" xfId="107" applyFill="true" applyNumberFormat="true" applyFont="true"/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2" fillId="2" fontId="146" numFmtId="0" xfId="117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2" fillId="2" fontId="147" numFmtId="0" xfId="117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3" fillId="2" fontId="148" numFmtId="0" xfId="117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borderId="2" fillId="2" fontId="149" numFmtId="0" xfId="116" applyFill="true" applyNumberFormat="true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NumberFormat="true" borderId="2" fillId="2" fontId="150" numFmtId="0" xfId="116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borderId="4" fillId="2" fontId="151" numFmtId="0" xfId="116" applyFill="true" applyNumberFormat="true">
      <main:alignment horizontal="center"/>
    </xf>
    <xf xmlns:mc="http://schemas.openxmlformats.org/markup-compatibility/2006" xmlns:x14ac="http://schemas.microsoft.com/office/spreadsheetml/2009/9/ac" applyFont="true" borderId="1" fillId="2" fontId="152" numFmtId="0" xfId="116" applyFill="true" applyBorder="true" applyNumberFormat="true"/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borderId="4" fillId="2" fontId="153" numFmtId="0" xfId="116" applyFill="true" applyNumberFormat="true">
      <main:alignment horizontal="center"/>
    </xf>
    <xf xmlns:mc="http://schemas.openxmlformats.org/markup-compatibility/2006" xmlns:x14ac="http://schemas.microsoft.com/office/spreadsheetml/2009/9/ac" applyBorder="true" applyFont="true" borderId="5" fillId="2" fontId="154" numFmtId="0" xfId="116" applyFill="true" applyNumberFormat="true"/>
    <xf xmlns:mc="http://schemas.openxmlformats.org/markup-compatibility/2006" xmlns:x14ac="http://schemas.microsoft.com/office/spreadsheetml/2009/9/ac" applyBorder="true" applyFont="true" borderId="2" fillId="2" fontId="155" numFmtId="0" xfId="116" applyFill="true" applyNumberFormat="true"/>
    <xf xmlns:mc="http://schemas.openxmlformats.org/markup-compatibility/2006" xmlns:x14ac="http://schemas.microsoft.com/office/spreadsheetml/2009/9/ac" applyBorder="true" applyFont="true" borderId="2" fillId="2" fontId="156" numFmtId="0" xfId="116" applyFill="true" applyNumberFormat="true"/>
    <xf xmlns:mc="http://schemas.openxmlformats.org/markup-compatibility/2006" xmlns:x14ac="http://schemas.microsoft.com/office/spreadsheetml/2009/9/ac" applyBorder="true" applyFont="true" borderId="4" fillId="2" fontId="157" numFmtId="0" xfId="116" applyFill="true" applyNumberFormat="true"/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borderId="6" fillId="2" fontId="158" numFmtId="0" xfId="116" applyFill="true" applyNumberFormat="true">
      <main:alignment horizontal="center"/>
    </xf>
    <xf xmlns:mc="http://schemas.openxmlformats.org/markup-compatibility/2006" xmlns:x14ac="http://schemas.microsoft.com/office/spreadsheetml/2009/9/ac" applyBorder="true" applyFont="true" borderId="6" fillId="2" fontId="159" numFmtId="0" xfId="116" applyFill="true" applyNumberFormat="true"/>
    <xf xmlns:mc="http://schemas.openxmlformats.org/markup-compatibility/2006" xmlns:x14ac="http://schemas.microsoft.com/office/spreadsheetml/2009/9/ac" applyBorder="true" applyFont="true" borderId="7" fillId="2" fontId="160" numFmtId="0" xfId="116" applyFill="true" applyNumberFormat="true"/>
    <xf xmlns:mc="http://schemas.openxmlformats.org/markup-compatibility/2006" xmlns:x14ac="http://schemas.microsoft.com/office/spreadsheetml/2009/9/ac" applyBorder="true" borderId="2" fillId="2" fontId="161" numFmtId="0" xfId="116" applyFill="true" applyNumberFormat="true" applyFont="true"/>
    <xf numFmtId="14" fontId="162" fillId="0" borderId="0" xfId="0" applyNumberFormat="true" applyFont="true"/>
    <xf xmlns:mc="http://schemas.openxmlformats.org/markup-compatibility/2006" xmlns:x14ac="http://schemas.microsoft.com/office/spreadsheetml/2009/9/ac" applyFont="true" borderId="1" fillId="2" fontId="163" numFmtId="0" xfId="116" applyFill="true" applyBorder="true" applyNumberFormat="true"/>
    <xf xmlns:main="http://schemas.openxmlformats.org/spreadsheetml/2006/main" xmlns:mc="http://schemas.openxmlformats.org/markup-compatibility/2006" xmlns:x14ac="http://schemas.microsoft.com/office/spreadsheetml/2009/9/ac" applyAlignment="1" applyFont="true" borderId="1" fillId="2" fontId="164" numFmtId="0" xfId="116" applyFill="true" applyBorder="true" applyNumberFormat="true">
      <main:alignment horizontal="center"/>
    </xf>
    <xf xmlns:mc="http://schemas.openxmlformats.org/markup-compatibility/2006" xmlns:x14ac="http://schemas.microsoft.com/office/spreadsheetml/2009/9/ac" applyFont="true" borderId="1" fillId="2" fontId="165" numFmtId="0" xfId="116" applyFill="true" applyBorder="true" applyNumberFormat="true"/>
    <xf xmlns:mc="http://schemas.openxmlformats.org/markup-compatibility/2006" xmlns:x14ac="http://schemas.microsoft.com/office/spreadsheetml/2009/9/ac" applyFont="true" applyNumberFormat="true" borderId="1" fillId="2" fontId="166" numFmtId="14" xfId="116" applyFill="true" applyBorder="true"/>
    <xf xmlns:mc="http://schemas.openxmlformats.org/markup-compatibility/2006" xmlns:x14ac="http://schemas.microsoft.com/office/spreadsheetml/2009/9/ac" applyFont="true" applyNumberFormat="true" borderId="1" fillId="2" fontId="167" numFmtId="14" xfId="116" applyFill="true" applyBorder="true"/>
    <xf xmlns:mc="http://schemas.openxmlformats.org/markup-compatibility/2006" xmlns:x14ac="http://schemas.microsoft.com/office/spreadsheetml/2009/9/ac" applyFont="true" borderId="1" fillId="2" fontId="168" numFmtId="0" xfId="116" applyFill="true" applyBorder="true" applyNumberFormat="true"/>
    <xf xmlns:main="http://schemas.openxmlformats.org/spreadsheetml/2006/main" xmlns:mc="http://schemas.openxmlformats.org/markup-compatibility/2006" xmlns:x14ac="http://schemas.microsoft.com/office/spreadsheetml/2009/9/ac" applyAlignment="1" applyFont="true" borderId="1" fillId="2" fontId="169" numFmtId="0" xfId="116" applyFill="true" applyBorder="true" applyNumberFormat="true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Font="true" borderId="1" fillId="2" fontId="170" numFmtId="0" xfId="116" applyFill="true" applyBorder="true" applyNumberFormat="true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Font="true" borderId="1" fillId="2" fontId="171" numFmtId="0" xfId="116" applyFill="true" applyBorder="true" applyNumberFormat="true">
      <main:alignment horizontal="center"/>
    </xf>
    <xf xmlns:mc="http://schemas.openxmlformats.org/markup-compatibility/2006" xmlns:x14ac="http://schemas.microsoft.com/office/spreadsheetml/2009/9/ac" applyBorder="true" borderId="2" fillId="2" fontId="172" numFmtId="0" xfId="107" applyFill="true" applyNumberFormat="true" applyFont="true"/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2" fillId="2" fontId="173" numFmtId="0" xfId="117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2" fillId="2" fontId="174" numFmtId="0" xfId="117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borderId="2" fillId="2" fontId="175" numFmtId="0" xfId="116" applyFill="true" applyNumberFormat="true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NumberFormat="true" borderId="2" fillId="2" fontId="176" numFmtId="0" xfId="116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borderId="4" fillId="2" fontId="177" numFmtId="0" xfId="116" applyFill="true" applyNumberFormat="true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borderId="4" fillId="2" fontId="178" numFmtId="0" xfId="116" applyFill="true" applyNumberFormat="true">
      <main:alignment horizontal="center"/>
    </xf>
    <xf xmlns:mc="http://schemas.openxmlformats.org/markup-compatibility/2006" xmlns:x14ac="http://schemas.microsoft.com/office/spreadsheetml/2009/9/ac" applyBorder="true" applyFont="true" borderId="5" fillId="2" fontId="179" numFmtId="0" xfId="116" applyFill="true" applyNumberFormat="true"/>
    <xf xmlns:mc="http://schemas.openxmlformats.org/markup-compatibility/2006" xmlns:x14ac="http://schemas.microsoft.com/office/spreadsheetml/2009/9/ac" applyBorder="true" applyFont="true" borderId="2" fillId="2" fontId="180" numFmtId="0" xfId="116" applyFill="true" applyNumberFormat="true"/>
    <xf xmlns:mc="http://schemas.openxmlformats.org/markup-compatibility/2006" xmlns:x14ac="http://schemas.microsoft.com/office/spreadsheetml/2009/9/ac" applyBorder="true" applyFont="true" borderId="2" fillId="2" fontId="181" numFmtId="0" xfId="116" applyFill="true" applyNumberFormat="true"/>
    <xf xmlns:mc="http://schemas.openxmlformats.org/markup-compatibility/2006" xmlns:x14ac="http://schemas.microsoft.com/office/spreadsheetml/2009/9/ac" applyBorder="true" applyFont="true" borderId="4" fillId="2" fontId="182" numFmtId="0" xfId="116" applyFill="true" applyNumberFormat="true"/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borderId="6" fillId="2" fontId="183" numFmtId="0" xfId="116" applyFill="true" applyNumberFormat="true">
      <main:alignment horizontal="center"/>
    </xf>
    <xf xmlns:mc="http://schemas.openxmlformats.org/markup-compatibility/2006" xmlns:x14ac="http://schemas.microsoft.com/office/spreadsheetml/2009/9/ac" applyBorder="true" applyFont="true" borderId="6" fillId="2" fontId="184" numFmtId="0" xfId="116" applyFill="true" applyNumberFormat="true"/>
    <xf xmlns:mc="http://schemas.openxmlformats.org/markup-compatibility/2006" xmlns:x14ac="http://schemas.microsoft.com/office/spreadsheetml/2009/9/ac" applyBorder="true" applyFont="true" borderId="7" fillId="2" fontId="185" numFmtId="0" xfId="116" applyFill="true" applyNumberFormat="true"/>
    <xf xmlns:mc="http://schemas.openxmlformats.org/markup-compatibility/2006" xmlns:x14ac="http://schemas.microsoft.com/office/spreadsheetml/2009/9/ac" applyBorder="true" borderId="2" fillId="2" fontId="186" numFmtId="0" xfId="116" applyFill="true" applyNumberFormat="true" applyFont="true"/>
    <xf numFmtId="14" fontId="187" fillId="0" borderId="0" xfId="0" applyNumberFormat="true" applyFont="true"/>
    <xf xmlns:mc="http://schemas.openxmlformats.org/markup-compatibility/2006" xmlns:x14ac="http://schemas.microsoft.com/office/spreadsheetml/2009/9/ac" applyFont="true" borderId="1" fillId="2" fontId="188" numFmtId="0" xfId="116" applyFill="true" applyBorder="true" applyNumberFormat="true"/>
    <xf xmlns:main="http://schemas.openxmlformats.org/spreadsheetml/2006/main" xmlns:mc="http://schemas.openxmlformats.org/markup-compatibility/2006" xmlns:x14ac="http://schemas.microsoft.com/office/spreadsheetml/2009/9/ac" applyAlignment="1" applyFont="true" borderId="1" fillId="2" fontId="189" numFmtId="0" xfId="116" applyFill="true" applyBorder="true" applyNumberFormat="true">
      <main:alignment horizontal="center"/>
    </xf>
    <xf xmlns:mc="http://schemas.openxmlformats.org/markup-compatibility/2006" xmlns:x14ac="http://schemas.microsoft.com/office/spreadsheetml/2009/9/ac" applyFont="true" borderId="1" fillId="2" fontId="190" numFmtId="0" xfId="116" applyFill="true" applyBorder="true" applyNumberFormat="true"/>
    <xf xmlns:mc="http://schemas.openxmlformats.org/markup-compatibility/2006" xmlns:x14ac="http://schemas.microsoft.com/office/spreadsheetml/2009/9/ac" applyFont="true" applyNumberFormat="true" borderId="1" fillId="2" fontId="191" numFmtId="14" xfId="116" applyFill="true" applyBorder="true"/>
    <xf xmlns:mc="http://schemas.openxmlformats.org/markup-compatibility/2006" xmlns:x14ac="http://schemas.microsoft.com/office/spreadsheetml/2009/9/ac" applyFont="true" applyNumberFormat="true" borderId="1" fillId="2" fontId="192" numFmtId="14" xfId="116" applyFill="true" applyBorder="true"/>
    <xf xmlns:mc="http://schemas.openxmlformats.org/markup-compatibility/2006" xmlns:x14ac="http://schemas.microsoft.com/office/spreadsheetml/2009/9/ac" applyFont="true" borderId="1" fillId="2" fontId="193" numFmtId="0" xfId="116" applyFill="true" applyBorder="true" applyNumberFormat="true"/>
    <xf xmlns:main="http://schemas.openxmlformats.org/spreadsheetml/2006/main" xmlns:mc="http://schemas.openxmlformats.org/markup-compatibility/2006" xmlns:x14ac="http://schemas.microsoft.com/office/spreadsheetml/2009/9/ac" applyAlignment="1" applyFont="true" borderId="1" fillId="2" fontId="194" numFmtId="0" xfId="116" applyFill="true" applyBorder="true" applyNumberFormat="true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Font="true" borderId="1" fillId="2" fontId="195" numFmtId="0" xfId="116" applyFill="true" applyBorder="true" applyNumberFormat="true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Font="true" borderId="1" fillId="2" fontId="196" numFmtId="0" xfId="116" applyFill="true" applyBorder="true" applyNumberFormat="true">
      <main:alignment horizontal="center"/>
    </xf>
    <xf xmlns:mc="http://schemas.openxmlformats.org/markup-compatibility/2006" xmlns:x14ac="http://schemas.microsoft.com/office/spreadsheetml/2009/9/ac" applyBorder="true" borderId="2" fillId="2" fontId="197" numFmtId="0" xfId="107" applyFill="true" applyNumberFormat="true" applyFont="true"/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2" fillId="2" fontId="198" numFmtId="0" xfId="117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2" fillId="2" fontId="199" numFmtId="0" xfId="117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borderId="2" fillId="2" fontId="200" numFmtId="0" xfId="116" applyFill="true" applyNumberFormat="true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NumberFormat="true" borderId="2" fillId="2" fontId="201" numFmtId="0" xfId="116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borderId="4" fillId="2" fontId="202" numFmtId="0" xfId="116" applyFill="true" applyNumberFormat="true">
      <main:alignment horizont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borderId="4" fillId="2" fontId="203" numFmtId="0" xfId="116" applyFill="true" applyNumberFormat="true">
      <main:alignment horizontal="center"/>
    </xf>
    <xf xmlns:mc="http://schemas.openxmlformats.org/markup-compatibility/2006" xmlns:x14ac="http://schemas.microsoft.com/office/spreadsheetml/2009/9/ac" applyBorder="true" applyFont="true" borderId="5" fillId="2" fontId="204" numFmtId="0" xfId="116" applyFill="true" applyNumberFormat="true"/>
    <xf xmlns:mc="http://schemas.openxmlformats.org/markup-compatibility/2006" xmlns:x14ac="http://schemas.microsoft.com/office/spreadsheetml/2009/9/ac" applyBorder="true" applyFont="true" borderId="2" fillId="2" fontId="205" numFmtId="0" xfId="116" applyFill="true" applyNumberFormat="true"/>
    <xf xmlns:mc="http://schemas.openxmlformats.org/markup-compatibility/2006" xmlns:x14ac="http://schemas.microsoft.com/office/spreadsheetml/2009/9/ac" applyBorder="true" applyFont="true" borderId="2" fillId="2" fontId="206" numFmtId="0" xfId="116" applyFill="true" applyNumberFormat="true"/>
    <xf xmlns:mc="http://schemas.openxmlformats.org/markup-compatibility/2006" xmlns:x14ac="http://schemas.microsoft.com/office/spreadsheetml/2009/9/ac" applyBorder="true" applyFont="true" borderId="4" fillId="2" fontId="207" numFmtId="0" xfId="116" applyFill="true" applyNumberFormat="true"/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borderId="6" fillId="2" fontId="208" numFmtId="0" xfId="116" applyFill="true" applyNumberFormat="true">
      <main:alignment horizontal="center"/>
    </xf>
    <xf xmlns:mc="http://schemas.openxmlformats.org/markup-compatibility/2006" xmlns:x14ac="http://schemas.microsoft.com/office/spreadsheetml/2009/9/ac" applyBorder="true" applyFont="true" borderId="6" fillId="2" fontId="209" numFmtId="0" xfId="116" applyFill="true" applyNumberFormat="true"/>
    <xf xmlns:mc="http://schemas.openxmlformats.org/markup-compatibility/2006" xmlns:x14ac="http://schemas.microsoft.com/office/spreadsheetml/2009/9/ac" applyBorder="true" applyFont="true" borderId="7" fillId="2" fontId="210" numFmtId="0" xfId="116" applyFill="true" applyNumberFormat="true"/>
    <xf xmlns:mc="http://schemas.openxmlformats.org/markup-compatibility/2006" xmlns:x14ac="http://schemas.microsoft.com/office/spreadsheetml/2009/9/ac" applyBorder="true" borderId="2" fillId="2" fontId="211" numFmtId="0" xfId="116" applyFill="true" applyNumberFormat="true" applyFont="true"/>
    <xf numFmtId="14" fontId="212" fillId="0" borderId="0" xfId="0" applyNumberFormat="true" applyFont="true"/>
    <xf xmlns:mc="http://schemas.openxmlformats.org/markup-compatibility/2006" xmlns:x14ac="http://schemas.microsoft.com/office/spreadsheetml/2009/9/ac" borderId="1" fillId="2" fontId="213" numFmtId="0" xfId="0" applyFill="true" applyBorder="true" applyNumberFormat="true" applyFont="true"/>
    <xf xmlns:mc="http://schemas.openxmlformats.org/markup-compatibility/2006" xmlns:x14ac="http://schemas.microsoft.com/office/spreadsheetml/2009/9/ac" applyFont="true" borderId="1" fillId="2" fontId="214" numFmtId="0" xfId="0" applyFill="true" applyBorder="true" applyNumberFormat="true"/>
    <xf xmlns:main="http://schemas.openxmlformats.org/spreadsheetml/2006/main" xmlns:mc="http://schemas.openxmlformats.org/markup-compatibility/2006" xmlns:x14ac="http://schemas.microsoft.com/office/spreadsheetml/2009/9/ac" applyAlignment="1" applyFont="true" applyProtection="1" borderId="1" fillId="2" fontId="215" numFmtId="0" xfId="117" applyFill="true" applyBorder="true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Fill="true" applyFont="true" applyProtection="1" borderId="1" fillId="3" fontId="216" numFmtId="0" xfId="117" applyBorder="true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8" fillId="4" fontId="217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3" fillId="4" fontId="218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9" fillId="4" fontId="219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10" fillId="4" fontId="220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11" fillId="4" fontId="221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12" fillId="4" fontId="222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13" fillId="2" fontId="223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14" fillId="2" fontId="224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5" fillId="2" fontId="225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15" fillId="5" fontId="226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2" fillId="2" fontId="227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3" fillId="6" fontId="228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16" fillId="7" fontId="229" numFmtId="0" xfId="117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applyProtection="1" borderId="17" fillId="2" fontId="230" numFmtId="0" xfId="117" applyFill="true" applyNumberFormat="true">
      <main:alignment horizontal="left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18" fillId="3" fontId="231" numFmtId="0" xfId="117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19" fillId="5" fontId="232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16" fillId="5" fontId="233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16" fillId="2" fontId="234" numFmtId="0" xfId="117" applyNumberFormat="true">
      <main:alignment horizontal="right" vertical="center"/>
      <main:protection locked="0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16" fillId="2" fontId="235" numFmtId="0" xfId="117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16" fillId="8" fontId="236" numFmtId="0" xfId="117" applyNumberFormat="true">
      <main:alignment horizontal="center" vertical="center"/>
      <main:protection locked="0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applyProtection="1" borderId="16" fillId="2" fontId="237" numFmtId="0" xfId="117" applyFill="true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applyProtection="1" borderId="15" fillId="2" fontId="238" numFmtId="0" xfId="117" applyFill="true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2" fillId="7" fontId="239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4" fillId="3" fontId="240" numFmtId="0" xfId="117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20" fillId="5" fontId="241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21" fillId="5" fontId="242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17" fillId="5" fontId="243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17" fillId="2" fontId="244" numFmtId="0" xfId="117" applyNumberFormat="true">
      <main:alignment horizontal="right" vertical="center"/>
      <main:protection locked="0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applyProtection="1" borderId="2" fillId="2" fontId="245" numFmtId="0" xfId="117" applyFill="true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6" fillId="3" fontId="246" numFmtId="0" xfId="117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9" fillId="3" fontId="247" numFmtId="0" xfId="117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20" fillId="9" fontId="248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21" fillId="9" fontId="249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17" fillId="9" fontId="250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Fill="true" applyFont="true" applyProtection="1" borderId="1" fillId="3" fontId="251" numFmtId="0" xfId="117" applyBorder="true" applyNumberFormat="true">
      <main:alignment horizontal="center" vertical="center"/>
      <main:protection locked="0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22" fillId="10" fontId="252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22" fillId="2" fontId="253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23" fillId="6" fontId="254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23" fillId="2" fontId="255" numFmtId="0" xfId="117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applyProtection="1" borderId="24" fillId="2" fontId="256" numFmtId="0" xfId="117" applyFill="true" applyNumberFormat="true">
      <main:alignment horizontal="left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25" fillId="3" fontId="257" numFmtId="0" xfId="117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26" fillId="10" fontId="258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6" fillId="2" fontId="259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18" fillId="6" fontId="260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27" fillId="7" fontId="261" numFmtId="0" xfId="117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applyProtection="1" borderId="27" fillId="2" fontId="262" numFmtId="0" xfId="117" applyFill="true" applyNumberFormat="true">
      <main:alignment horizontal="left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20" fillId="10" fontId="263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21" fillId="10" fontId="264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17" fillId="10" fontId="265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12" fillId="3" fontId="266" numFmtId="0" xfId="117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28" fillId="9" fontId="267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29" fillId="2" fontId="268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30" fillId="6" fontId="269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30" fillId="2" fontId="270" numFmtId="0" xfId="117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applyProtection="1" borderId="31" fillId="2" fontId="271" numFmtId="0" xfId="117" applyFill="true" applyNumberFormat="true">
      <main:alignment horizontal="left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26" fillId="9" fontId="272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3" fillId="3" fontId="273" numFmtId="0" xfId="117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18" fillId="2" fontId="274" numFmtId="0" xfId="117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Font="true" applyProtection="1" borderId="1" fillId="2" fontId="275" numFmtId="0" xfId="117" applyFill="true" applyBorder="true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18" fillId="2" fontId="276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19" fillId="4" fontId="277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15" fillId="4" fontId="278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16" fillId="4" fontId="279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20" fillId="4" fontId="280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21" fillId="4" fontId="281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17" fillId="4" fontId="282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ont="true" applyProtection="1" borderId="21" fillId="2" fontId="283" numFmtId="0" xfId="117" applyFill="true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4" fillId="2" fontId="284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18" fillId="2" fontId="285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18" fillId="2" fontId="286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18" fillId="2" fontId="287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18" fillId="2" fontId="288" numFmtId="0" xfId="117" applyNumberFormat="true">
      <main:alignment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18" fillId="2" fontId="289" numFmtId="0" xfId="117" applyNumberFormat="true">
      <main:alignment horizontal="left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18" fillId="2" fontId="290" numFmtId="0" xfId="117" applyNumberFormat="true">
      <main:alignment horizontal="left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18" fillId="2" fontId="291" numFmtId="0" xfId="117" applyNumberFormat="true">
      <main:alignment horizontal="left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Font="true" applyProtection="1" borderId="1" fillId="2" fontId="292" numFmtId="0" xfId="117" applyFill="true" applyBorder="true" applyNumberFormat="true">
      <main:alignment horizontal="center" vertical="center"/>
      <main:protection locked="0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18" fillId="2" fontId="293" numFmtId="0" xfId="117" applyNumberFormat="true">
      <main:alignment horizontal="center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18" fillId="2" fontId="294" numFmtId="0" xfId="117" applyNumberFormat="true">
      <main:alignment horizontal="left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Border="true" applyFill="true" applyFont="true" applyProtection="1" borderId="18" fillId="2" fontId="295" numFmtId="0" xfId="117" applyNumberFormat="true">
      <main:alignment horizontal="left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Fill="true" applyFont="true" applyProtection="1" borderId="1" fillId="3" fontId="296" numFmtId="0" xfId="117" applyBorder="true" applyNumberFormat="true">
      <main:alignment horizontal="left" vertical="center"/>
    </xf>
    <xf xmlns:main="http://schemas.openxmlformats.org/spreadsheetml/2006/main" xmlns:mc="http://schemas.openxmlformats.org/markup-compatibility/2006" xmlns:x14ac="http://schemas.microsoft.com/office/spreadsheetml/2009/9/ac" applyAlignment="1" applyFill="true" applyFont="true" applyProtection="1" borderId="1" fillId="3" fontId="297" numFmtId="0" xfId="117" applyBorder="true" applyNumberFormat="true">
      <main:alignment vertical="center"/>
    </xf>
  </cellXfs>
</styleSheet>
</file>

<file path=xl/_rels/workbook.xml.rels><?xml version="1.0" encoding="UTF-8" standalone="no"?>
<Relationships xmlns="http://schemas.openxmlformats.org/package/2006/relationships">
<Relationship Id="rId1" Target="sharedStrings.xml" Type="http://schemas.openxmlformats.org/officeDocument/2006/relationships/sharedStrings"/>
<Relationship Id="rId10" Target="worksheets/sheet8.xml" Type="http://schemas.openxmlformats.org/officeDocument/2006/relationships/worksheet"/>
<Relationship Id="rId11" Target="worksheets/sheet9.xml" Type="http://schemas.openxmlformats.org/officeDocument/2006/relationships/worksheet"/>
<Relationship Id="rId12" Target="worksheets/sheet10.xml" Type="http://schemas.openxmlformats.org/officeDocument/2006/relationships/worksheet"/>
<Relationship Id="rId13" Target="worksheets/sheet11.xml" Type="http://schemas.openxmlformats.org/officeDocument/2006/relationships/worksheet"/>
<Relationship Id="rId2" Target="styles.xml" Type="http://schemas.openxmlformats.org/officeDocument/2006/relationships/styles"/>
<Relationship Id="rId3" Target="worksheets/sheet1.xml" Type="http://schemas.openxmlformats.org/officeDocument/2006/relationships/worksheet"/>
<Relationship Id="rId4" Target="worksheets/sheet2.xml" Type="http://schemas.openxmlformats.org/officeDocument/2006/relationships/worksheet"/>
<Relationship Id="rId5" Target="worksheets/sheet3.xml" Type="http://schemas.openxmlformats.org/officeDocument/2006/relationships/worksheet"/>
<Relationship Id="rId6" Target="worksheets/sheet4.xml" Type="http://schemas.openxmlformats.org/officeDocument/2006/relationships/worksheet"/>
<Relationship Id="rId7" Target="worksheets/sheet5.xml" Type="http://schemas.openxmlformats.org/officeDocument/2006/relationships/worksheet"/>
<Relationship Id="rId8" Target="worksheets/sheet6.xml" Type="http://schemas.openxmlformats.org/officeDocument/2006/relationships/worksheet"/>
<Relationship Id="rId9" Target="worksheets/sheet7.xml" Type="http://schemas.openxmlformats.org/officeDocument/2006/relationships/worksheet"/>
</Relationships>
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/Relationships>

</file>

<file path=xl/drawings/_rels/drawing2.xml.rels><?xml version="1.0" encoding="UTF-8" standalone="no"?>
<Relationships xmlns="http://schemas.openxmlformats.org/package/2006/relationships">
<Relationship Id="rId1" Target="../media/image2.png" Type="http://schemas.openxmlformats.org/officeDocument/2006/relationships/image"/>
</Relationships>

</file>

<file path=xl/drawings/_rels/drawing3.xml.rels><?xml version="1.0" encoding="UTF-8" standalone="no"?>
<Relationships xmlns="http://schemas.openxmlformats.org/package/2006/relationships">
<Relationship Id="rId1" Target="../media/image3.png" Type="http://schemas.openxmlformats.org/officeDocument/2006/relationships/image"/>
</Relationships>

</file>

<file path=xl/drawings/_rels/drawing4.xml.rels><?xml version="1.0" encoding="UTF-8" standalone="no"?>
<Relationships xmlns="http://schemas.openxmlformats.org/package/2006/relationships">
<Relationship Id="rId1" Target="../media/image4.png" Type="http://schemas.openxmlformats.org/officeDocument/2006/relationships/image"/>
</Relationships>

</file>

<file path=xl/drawings/_rels/drawing5.xml.rels><?xml version="1.0" encoding="UTF-8" standalone="no"?>
<Relationships xmlns="http://schemas.openxmlformats.org/package/2006/relationships">
<Relationship Id="rId1" Target="../media/image5.png" Type="http://schemas.openxmlformats.org/officeDocument/2006/relationships/image"/>
</Relationships>

</file>

<file path=xl/drawings/_rels/drawing6.xml.rels><?xml version="1.0" encoding="UTF-8" standalone="no"?>
<Relationships xmlns="http://schemas.openxmlformats.org/package/2006/relationships">
<Relationship Id="rId1" Target="../media/image6.png" Type="http://schemas.openxmlformats.org/officeDocument/2006/relationships/image"/>
</Relationships>

</file>

<file path=xl/drawings/_rels/drawing7.xml.rels><?xml version="1.0" encoding="UTF-8" standalone="no"?>
<Relationships xmlns="http://schemas.openxmlformats.org/package/2006/relationships">
<Relationship Id="rId1" Target="../media/image7.png" Type="http://schemas.openxmlformats.org/officeDocument/2006/relationships/image"/>
</Relationships>

</file>

<file path=xl/drawings/_rels/drawing8.xml.rels><?xml version="1.0" encoding="UTF-8" standalone="no"?>
<Relationships xmlns="http://schemas.openxmlformats.org/package/2006/relationships">
<Relationship Id="rId1" Target="../media/image8.png" Type="http://schemas.openxmlformats.org/officeDocument/2006/relationships/image"/>
</Relationships>
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0</xdr:colOff>
      <xdr:row>2</xdr:row>
      <xdr:rowOff>0</xdr:rowOff>
    </xdr:from>
    <xdr:to>
      <xdr:col>9</xdr:col>
      <xdr:colOff>75524</xdr:colOff>
      <xdr:row>4</xdr:row>
      <xdr:rowOff>228600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0</xdr:colOff>
      <xdr:row>2</xdr:row>
      <xdr:rowOff>0</xdr:rowOff>
    </xdr:from>
    <xdr:to>
      <xdr:col>9</xdr:col>
      <xdr:colOff>75524</xdr:colOff>
      <xdr:row>4</xdr:row>
      <xdr:rowOff>228600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worksheets/_rels/sheet2.xml.rels><?xml version="1.0" encoding="UTF-8" standalone="no"?>
<Relationships xmlns="http://schemas.openxmlformats.org/package/2006/relationships">
<Relationship Id="rId1" Target="../drawings/drawing1.xml" Type="http://schemas.openxmlformats.org/officeDocument/2006/relationships/drawing"/>
</Relationships>

</file>

<file path=xl/worksheets/_rels/sheet3.xml.rels><?xml version="1.0" encoding="UTF-8" standalone="no"?>
<Relationships xmlns="http://schemas.openxmlformats.org/package/2006/relationships">
<Relationship Id="rId1" Target="../drawings/drawing2.xml" Type="http://schemas.openxmlformats.org/officeDocument/2006/relationships/drawing"/>
</Relationships>

</file>

<file path=xl/worksheets/_rels/sheet4.xml.rels><?xml version="1.0" encoding="UTF-8" standalone="no"?>
<Relationships xmlns="http://schemas.openxmlformats.org/package/2006/relationships">
<Relationship Id="rId1" Target="../drawings/drawing3.xml" Type="http://schemas.openxmlformats.org/officeDocument/2006/relationships/drawing"/>
</Relationships>

</file>

<file path=xl/worksheets/_rels/sheet5.xml.rels><?xml version="1.0" encoding="UTF-8" standalone="no"?>
<Relationships xmlns="http://schemas.openxmlformats.org/package/2006/relationships">
<Relationship Id="rId1" Target="../drawings/drawing4.xml" Type="http://schemas.openxmlformats.org/officeDocument/2006/relationships/drawing"/>
</Relationships>

</file>

<file path=xl/worksheets/_rels/sheet6.xml.rels><?xml version="1.0" encoding="UTF-8" standalone="no"?>
<Relationships xmlns="http://schemas.openxmlformats.org/package/2006/relationships">
<Relationship Id="rId1" Target="../drawings/drawing5.xml" Type="http://schemas.openxmlformats.org/officeDocument/2006/relationships/drawing"/>
</Relationships>

</file>

<file path=xl/worksheets/_rels/sheet7.xml.rels><?xml version="1.0" encoding="UTF-8" standalone="no"?>
<Relationships xmlns="http://schemas.openxmlformats.org/package/2006/relationships">
<Relationship Id="rId1" Target="../drawings/drawing6.xml" Type="http://schemas.openxmlformats.org/officeDocument/2006/relationships/drawing"/>
</Relationships>

</file>

<file path=xl/worksheets/_rels/sheet8.xml.rels><?xml version="1.0" encoding="UTF-8" standalone="no"?>
<Relationships xmlns="http://schemas.openxmlformats.org/package/2006/relationships">
<Relationship Id="rId1" Target="../drawings/drawing7.xml" Type="http://schemas.openxmlformats.org/officeDocument/2006/relationships/drawing"/>
</Relationships>

</file>

<file path=xl/worksheets/_rels/sheet9.xml.rels><?xml version="1.0" encoding="UTF-8" standalone="no"?>
<Relationships xmlns="http://schemas.openxmlformats.org/package/2006/relationships">
<Relationship Id="rId1" Target="../drawings/drawing8.xml" Type="http://schemas.openxmlformats.org/officeDocument/2006/relationships/drawing"/>
</Relationships>

</file>

<file path=xl/worksheets/sheet1.xml><?xml version="1.0" encoding="utf-8"?>
<worksheet xmlns="http://schemas.openxmlformats.org/spreadsheetml/2006/main">
  <dimension ref="A1"/>
  <sheetViews>
    <sheetView workbookViewId="0" tabSelected="true"/>
  </sheetViews>
  <sheetFormatPr defaultRowHeight="15.0"/>
  <sheetData>
    <row r="1">
      <c r="A1" t="s">
        <v>0</v>
      </c>
    </row>
    <row r="2">
      <c r="A2" t="s">
        <v>1</v>
      </c>
    </row>
    <row r="3">
      <c r="A3" t="s">
        <v>2</v>
      </c>
      <c r="B3" t="s">
        <v>3</v>
      </c>
      <c r="C3" t="s">
        <v>4</v>
      </c>
      <c r="D3" t="s">
        <v>5</v>
      </c>
      <c r="E3" t="s">
        <v>6</v>
      </c>
    </row>
    <row r="4">
      <c r="A4" t="n">
        <v>3504.0</v>
      </c>
      <c r="B4" t="s">
        <v>7</v>
      </c>
      <c r="C4" t="s">
        <v>8</v>
      </c>
      <c r="D4" t="n">
        <v>1.0</v>
      </c>
      <c r="E4" t="n">
        <v>692.0</v>
      </c>
    </row>
    <row r="5">
      <c r="A5" t="n">
        <v>3450.0</v>
      </c>
      <c r="B5" t="s">
        <v>9</v>
      </c>
      <c r="C5" t="s">
        <v>10</v>
      </c>
      <c r="D5" t="n">
        <v>2.0</v>
      </c>
      <c r="E5" t="n">
        <v>631.0</v>
      </c>
    </row>
    <row r="6">
      <c r="A6" t="n">
        <v>3896.0</v>
      </c>
      <c r="B6" t="s">
        <v>11</v>
      </c>
      <c r="C6" t="s">
        <v>12</v>
      </c>
      <c r="D6" t="n">
        <v>3.0</v>
      </c>
      <c r="E6" t="n">
        <v>618.0</v>
      </c>
    </row>
    <row r="7">
      <c r="A7" t="n">
        <v>3458.0</v>
      </c>
      <c r="B7" t="s">
        <v>13</v>
      </c>
      <c r="C7" t="s">
        <v>14</v>
      </c>
      <c r="D7" t="n">
        <v>4.0</v>
      </c>
      <c r="E7" t="n">
        <v>596.0</v>
      </c>
    </row>
    <row r="8">
      <c r="A8" t="n">
        <v>3671.0</v>
      </c>
      <c r="B8" t="s">
        <v>15</v>
      </c>
      <c r="C8" t="s">
        <v>10</v>
      </c>
      <c r="D8" t="n">
        <v>5.0</v>
      </c>
      <c r="E8" t="n">
        <v>585.0</v>
      </c>
    </row>
    <row r="9">
      <c r="A9" t="n">
        <v>3660.0</v>
      </c>
      <c r="B9" t="s">
        <v>16</v>
      </c>
      <c r="C9" t="s">
        <v>14</v>
      </c>
      <c r="D9" t="n">
        <v>6.0</v>
      </c>
      <c r="E9" t="n">
        <v>576.0</v>
      </c>
    </row>
    <row r="10">
      <c r="A10" t="n">
        <v>3696.0</v>
      </c>
      <c r="B10" t="s">
        <v>17</v>
      </c>
      <c r="C10" t="s">
        <v>18</v>
      </c>
      <c r="D10" t="n">
        <v>7.0</v>
      </c>
      <c r="E10" t="n">
        <v>544.0</v>
      </c>
    </row>
    <row r="11">
      <c r="A11" t="n">
        <v>3836.0</v>
      </c>
      <c r="B11" t="s">
        <v>19</v>
      </c>
      <c r="C11" t="s">
        <v>20</v>
      </c>
      <c r="D11" t="n">
        <v>8.0</v>
      </c>
      <c r="E11" t="n">
        <v>540.0</v>
      </c>
    </row>
    <row r="12">
      <c r="A12" t="n">
        <v>3982.0</v>
      </c>
      <c r="B12" t="s">
        <v>21</v>
      </c>
      <c r="C12" t="s">
        <v>8</v>
      </c>
      <c r="D12" t="n">
        <v>9.0</v>
      </c>
      <c r="E12" t="n">
        <v>522.0</v>
      </c>
    </row>
    <row r="13">
      <c r="A13" t="n">
        <v>3834.0</v>
      </c>
      <c r="B13" t="s">
        <v>22</v>
      </c>
      <c r="C13" t="s">
        <v>8</v>
      </c>
      <c r="D13" t="n">
        <v>10.0</v>
      </c>
      <c r="E13" t="n">
        <v>518.0</v>
      </c>
    </row>
    <row r="14">
      <c r="A14" t="n">
        <v>4053.0</v>
      </c>
      <c r="B14" t="s">
        <v>23</v>
      </c>
      <c r="C14" t="s">
        <v>24</v>
      </c>
      <c r="D14" t="n">
        <v>13.0</v>
      </c>
      <c r="E14" t="n">
        <v>502.0</v>
      </c>
    </row>
    <row r="15">
      <c r="A15" t="n">
        <v>4066.0</v>
      </c>
      <c r="B15" t="s">
        <v>25</v>
      </c>
      <c r="C15" t="s">
        <v>26</v>
      </c>
      <c r="D15" t="s">
        <v>27</v>
      </c>
      <c r="E15" t="n">
        <v>500.0</v>
      </c>
    </row>
    <row r="16">
      <c r="A16" t="n">
        <v>4067.0</v>
      </c>
      <c r="B16" t="s">
        <v>28</v>
      </c>
      <c r="C16" t="s">
        <v>29</v>
      </c>
      <c r="D16" t="s">
        <v>27</v>
      </c>
      <c r="E16" t="n">
        <v>500.0</v>
      </c>
    </row>
    <row r="17">
      <c r="A17" t="n">
        <v>4076.0</v>
      </c>
      <c r="B17" t="s">
        <v>30</v>
      </c>
      <c r="C17" t="s">
        <v>31</v>
      </c>
      <c r="D17" t="s">
        <v>27</v>
      </c>
      <c r="E17" t="n">
        <v>500.0</v>
      </c>
    </row>
    <row r="18">
      <c r="A18" t="n">
        <v>4077.0</v>
      </c>
      <c r="B18" t="s">
        <v>32</v>
      </c>
      <c r="C18" t="s">
        <v>31</v>
      </c>
      <c r="D18" t="s">
        <v>27</v>
      </c>
      <c r="E18" t="n">
        <v>500.0</v>
      </c>
    </row>
    <row r="19">
      <c r="A19" t="n">
        <v>4078.0</v>
      </c>
      <c r="B19" t="s">
        <v>33</v>
      </c>
      <c r="C19" t="s">
        <v>31</v>
      </c>
      <c r="D19" t="s">
        <v>27</v>
      </c>
      <c r="E19" t="n">
        <v>500.0</v>
      </c>
    </row>
    <row r="20">
      <c r="A20" t="n">
        <v>3997.0</v>
      </c>
      <c r="B20" t="s">
        <v>34</v>
      </c>
      <c r="C20" t="s">
        <v>12</v>
      </c>
      <c r="D20" t="n">
        <v>14.0</v>
      </c>
      <c r="E20" t="n">
        <v>493.0</v>
      </c>
    </row>
    <row r="21">
      <c r="A21" t="n">
        <v>4057.0</v>
      </c>
      <c r="B21" t="s">
        <v>35</v>
      </c>
      <c r="C21" t="s">
        <v>36</v>
      </c>
      <c r="D21" t="n">
        <v>15.0</v>
      </c>
      <c r="E21" t="n">
        <v>492.0</v>
      </c>
    </row>
    <row r="22">
      <c r="A22" t="n">
        <v>4002.0</v>
      </c>
      <c r="B22" t="s">
        <v>37</v>
      </c>
      <c r="C22" t="s">
        <v>14</v>
      </c>
      <c r="D22" t="n">
        <v>16.0</v>
      </c>
      <c r="E22" t="n">
        <v>491.0</v>
      </c>
    </row>
    <row r="23">
      <c r="A23" t="n">
        <v>4058.0</v>
      </c>
      <c r="B23" t="s">
        <v>38</v>
      </c>
      <c r="C23" t="s">
        <v>36</v>
      </c>
      <c r="D23" t="n">
        <v>18.0</v>
      </c>
      <c r="E23" t="n">
        <v>491.0</v>
      </c>
    </row>
    <row r="24">
      <c r="A24" t="n">
        <v>4001.0</v>
      </c>
      <c r="B24" t="s">
        <v>39</v>
      </c>
      <c r="C24" t="s">
        <v>14</v>
      </c>
      <c r="D24" t="n">
        <v>19.0</v>
      </c>
      <c r="E24" t="n">
        <v>481.0</v>
      </c>
    </row>
    <row r="25">
      <c r="A25" t="n">
        <v>4031.0</v>
      </c>
      <c r="B25" t="s">
        <v>40</v>
      </c>
      <c r="C25" t="s">
        <v>14</v>
      </c>
      <c r="D25" t="n">
        <v>22.0</v>
      </c>
      <c r="E25" t="n">
        <v>478.0</v>
      </c>
    </row>
    <row r="26">
      <c r="A26" t="n">
        <v>3846.0</v>
      </c>
      <c r="B26" t="s">
        <v>41</v>
      </c>
      <c r="C26" t="s">
        <v>20</v>
      </c>
      <c r="D26" t="n">
        <v>23.0</v>
      </c>
      <c r="E26" t="n">
        <v>476.0</v>
      </c>
    </row>
    <row r="27">
      <c r="A27" t="n">
        <v>3996.0</v>
      </c>
      <c r="B27" t="s">
        <v>42</v>
      </c>
      <c r="C27" t="s">
        <v>12</v>
      </c>
      <c r="D27" t="n">
        <v>25.0</v>
      </c>
      <c r="E27" t="n">
        <v>471.0</v>
      </c>
    </row>
    <row r="28">
      <c r="A28" t="n">
        <v>3843.0</v>
      </c>
      <c r="B28" t="s">
        <v>43</v>
      </c>
      <c r="C28" t="s">
        <v>44</v>
      </c>
      <c r="D28" t="n">
        <v>26.0</v>
      </c>
      <c r="E28" t="n">
        <v>463.0</v>
      </c>
    </row>
    <row r="29">
      <c r="A29" t="n">
        <v>3725.0</v>
      </c>
      <c r="B29" t="s">
        <v>45</v>
      </c>
      <c r="C29" t="s">
        <v>46</v>
      </c>
      <c r="D29" t="n">
        <v>36.0</v>
      </c>
      <c r="E29" t="n">
        <v>447.0</v>
      </c>
    </row>
  </sheetData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"/>
  <sheetViews>
    <sheetView workbookViewId="0"/>
  </sheetViews>
  <sheetFormatPr defaultRowHeight="15.0"/>
  <cols>
    <col min="1" max="1" width="28.5703125" customWidth="true"/>
    <col min="2" max="2" width="16.42578125" customWidth="true"/>
    <col min="3" max="3" width="11.42578125" customWidth="true"/>
    <col min="4" max="4" width="11.42578125" customWidth="true"/>
    <col min="5" max="5" width="11.42578125" customWidth="true"/>
  </cols>
  <sheetData>
    <row r="1" ht="15.0" customHeight="true">
      <c r="A1" s="213" t="s">
        <v>79</v>
      </c>
      <c r="B1" s="213" t="s">
        <v>80</v>
      </c>
    </row>
    <row r="2" ht="15.0" customHeight="true">
      <c r="A2" t="s">
        <v>81</v>
      </c>
      <c r="B2" s="213" t="n">
        <v>1.0</v>
      </c>
    </row>
    <row r="3" ht="15.0" customHeight="true">
      <c r="A3" t="s">
        <v>82</v>
      </c>
      <c r="B3" s="213" t="n">
        <v>2.0</v>
      </c>
      <c r="D3" s="214"/>
    </row>
    <row r="4" ht="15.0" customHeight="true">
      <c r="A4" t="s">
        <v>83</v>
      </c>
      <c r="B4" s="213" t="n">
        <v>3.0</v>
      </c>
    </row>
    <row r="5" ht="15.0" customHeight="true">
      <c r="A5" t="s">
        <v>84</v>
      </c>
      <c r="B5" s="213" t="n">
        <v>4.0</v>
      </c>
    </row>
    <row r="6" ht="15.0" customHeight="true">
      <c r="A6" t="s">
        <v>85</v>
      </c>
      <c r="B6" s="213" t="n">
        <v>5.0</v>
      </c>
    </row>
    <row r="7" ht="15.0" customHeight="true">
      <c r="A7" t="s">
        <v>86</v>
      </c>
      <c r="B7" s="213" t="n">
        <v>6.0</v>
      </c>
    </row>
    <row r="8" ht="15.0" customHeight="true">
      <c r="A8" t="s">
        <v>87</v>
      </c>
      <c r="B8" s="213" t="n">
        <v>7.0</v>
      </c>
    </row>
    <row r="9" ht="15.0" customHeight="true">
      <c r="A9" t="s">
        <v>88</v>
      </c>
      <c r="B9" s="213" t="n">
        <v>8.0</v>
      </c>
    </row>
    <row r="10" ht="15.0" customHeight="true">
      <c r="A10" t="s">
        <v>89</v>
      </c>
      <c r="B10" s="213" t="n">
        <v>9.0</v>
      </c>
    </row>
    <row r="11" ht="15.0" customHeight="true">
      <c r="A11" t="s">
        <v>90</v>
      </c>
      <c r="B11" s="213" t="n">
        <v>10.0</v>
      </c>
    </row>
    <row r="12" ht="15.0" customHeight="true">
      <c r="A12" t="s">
        <v>91</v>
      </c>
      <c r="B12" s="213" t="n">
        <v>11.0</v>
      </c>
    </row>
    <row r="13" ht="15.0" customHeight="true">
      <c r="A13" t="s">
        <v>92</v>
      </c>
      <c r="B13" s="213" t="n">
        <v>12.0</v>
      </c>
    </row>
    <row r="14" ht="15.0" customHeight="true">
      <c r="A14" t="s">
        <v>93</v>
      </c>
      <c r="B14" s="213" t="n">
        <v>13.0</v>
      </c>
    </row>
    <row r="15" ht="15.0" customHeight="true">
      <c r="A15" t="s">
        <v>94</v>
      </c>
      <c r="B15" s="213" t="n">
        <v>14.0</v>
      </c>
    </row>
    <row r="16" ht="15.0" customHeight="true">
      <c r="A16" t="s">
        <v>95</v>
      </c>
      <c r="B16" s="213" t="n">
        <v>15.0</v>
      </c>
    </row>
    <row r="17" ht="15.0" customHeight="true">
      <c r="A17" t="s">
        <v>96</v>
      </c>
      <c r="B17" s="213" t="n">
        <v>16.0</v>
      </c>
    </row>
    <row r="18" ht="15.0" customHeight="true">
      <c r="B18" s="213" t="n">
        <v>17.0</v>
      </c>
    </row>
    <row r="19" ht="15.0" customHeight="true">
      <c r="B19" s="213" t="n">
        <v>18.0</v>
      </c>
    </row>
    <row r="20" ht="15.0" customHeight="true">
      <c r="B20" s="213" t="n">
        <v>19.0</v>
      </c>
    </row>
    <row r="21" ht="15.0" customHeight="true">
      <c r="B21" s="213" t="n">
        <v>20.0</v>
      </c>
    </row>
    <row r="22" ht="15.0" customHeight="true">
      <c r="B22" s="213" t="n">
        <v>21.0</v>
      </c>
    </row>
    <row r="23" ht="15.0" customHeight="true">
      <c r="B23" s="213" t="n">
        <v>22.0</v>
      </c>
    </row>
    <row r="24" ht="15.0" customHeight="true">
      <c r="B24" s="213" t="n">
        <v>23.0</v>
      </c>
    </row>
    <row r="25" ht="15.0" customHeight="true">
      <c r="B25" s="213" t="n">
        <v>24.0</v>
      </c>
    </row>
    <row r="26" ht="15.0" customHeight="true">
      <c r="B26" s="213" t="n">
        <v>25.0</v>
      </c>
    </row>
    <row r="27" ht="15.0" customHeight="true">
      <c r="B27" s="213" t="n">
        <v>26.0</v>
      </c>
    </row>
    <row r="28" ht="15.0" customHeight="true">
      <c r="B28" s="213" t="n">
        <v>27.0</v>
      </c>
    </row>
    <row r="29" ht="15.0" customHeight="true">
      <c r="B29" s="213" t="n">
        <v>28.0</v>
      </c>
    </row>
    <row r="30" ht="15.0" customHeight="true">
      <c r="B30" s="213" t="n">
        <v>29.0</v>
      </c>
    </row>
    <row r="31" ht="15.0" customHeight="true">
      <c r="B31" s="213" t="n">
        <v>30.0</v>
      </c>
    </row>
    <row r="32" ht="15.0" customHeight="true">
      <c r="B32" s="213" t="n">
        <v>31.0</v>
      </c>
    </row>
    <row r="33" ht="15.0" customHeight="true">
      <c r="B33" s="213" t="n">
        <v>32.0</v>
      </c>
    </row>
    <row r="34" ht="15.0" customHeight="true">
      <c r="B34" s="213" t="n">
        <v>33.0</v>
      </c>
    </row>
    <row r="35" ht="15.0" customHeight="true">
      <c r="B35" s="213" t="n">
        <v>34.0</v>
      </c>
    </row>
    <row r="36" ht="15.0" customHeight="true">
      <c r="B36" s="213" t="n">
        <v>35.0</v>
      </c>
    </row>
    <row r="37" ht="15.0" customHeight="true">
      <c r="B37" s="213" t="n">
        <v>36.0</v>
      </c>
    </row>
    <row r="38" ht="15.0" customHeight="true">
      <c r="B38" s="213" t="n">
        <v>37.0</v>
      </c>
    </row>
    <row r="39" ht="15.0" customHeight="true">
      <c r="B39" s="213" t="n">
        <v>38.0</v>
      </c>
    </row>
    <row r="40" ht="15.0" customHeight="true">
      <c r="B40" s="213" t="n">
        <v>39.0</v>
      </c>
    </row>
    <row r="41" ht="15.0" customHeight="true">
      <c r="B41" s="213" t="n">
        <v>40.0</v>
      </c>
    </row>
    <row r="42" ht="15.0" customHeight="true">
      <c r="B42" s="213" t="n">
        <v>41.0</v>
      </c>
    </row>
    <row r="43" ht="15.0" customHeight="true">
      <c r="B43" s="213" t="n">
        <v>42.0</v>
      </c>
    </row>
    <row r="44" ht="15.0" customHeight="true">
      <c r="B44" s="213" t="n">
        <v>43.0</v>
      </c>
    </row>
    <row r="45" ht="15.0" customHeight="true">
      <c r="B45" s="213" t="n">
        <v>44.0</v>
      </c>
    </row>
    <row r="46" ht="15.0" customHeight="true">
      <c r="B46" s="213" t="n">
        <v>45.0</v>
      </c>
    </row>
    <row r="47" ht="15.0" customHeight="true">
      <c r="B47" s="213" t="n">
        <v>46.0</v>
      </c>
    </row>
    <row r="48" ht="15.0" customHeight="true">
      <c r="B48" s="213" t="n">
        <v>47.0</v>
      </c>
    </row>
    <row r="49" ht="15.0" customHeight="true">
      <c r="B49" s="213" t="n">
        <v>48.0</v>
      </c>
    </row>
    <row r="50" ht="15.0" customHeight="true">
      <c r="B50" s="213" t="n">
        <v>49.0</v>
      </c>
    </row>
    <row r="51" ht="15.0" customHeight="true">
      <c r="B51" s="213" t="n">
        <v>50.0</v>
      </c>
    </row>
    <row r="52" ht="15.0" customHeight="true">
      <c r="B52" s="213" t="n">
        <v>51.0</v>
      </c>
    </row>
    <row r="53" ht="15.0" customHeight="true">
      <c r="B53" s="213" t="n">
        <v>52.0</v>
      </c>
    </row>
    <row r="54" ht="15.0" customHeight="true">
      <c r="B54" s="213" t="n">
        <v>53.0</v>
      </c>
    </row>
    <row r="55" ht="15.0" customHeight="true">
      <c r="B55" s="213" t="n">
        <v>54.0</v>
      </c>
    </row>
    <row r="56" ht="15.0" customHeight="true">
      <c r="B56" s="213" t="n">
        <v>55.0</v>
      </c>
    </row>
    <row r="57" ht="15.0" customHeight="true">
      <c r="B57" s="213" t="n">
        <v>56.0</v>
      </c>
    </row>
    <row r="58" ht="15.0" customHeight="true">
      <c r="B58" s="213" t="n">
        <v>57.0</v>
      </c>
    </row>
    <row r="59" ht="15.0" customHeight="true">
      <c r="B59" s="213" t="n">
        <v>58.0</v>
      </c>
    </row>
    <row r="60" ht="15.0" customHeight="true">
      <c r="B60" s="213" t="n">
        <v>59.0</v>
      </c>
    </row>
    <row r="61" ht="15.0" customHeight="true">
      <c r="B61" s="213" t="n">
        <v>60.0</v>
      </c>
    </row>
    <row r="62" ht="15.0" customHeight="true">
      <c r="B62" s="213" t="n">
        <v>61.0</v>
      </c>
    </row>
    <row r="63" ht="15.0" customHeight="true">
      <c r="B63" s="213" t="n">
        <v>62.0</v>
      </c>
    </row>
    <row r="64" ht="15.0" customHeight="true">
      <c r="B64" s="213" t="n">
        <v>63.0</v>
      </c>
    </row>
    <row r="65" ht="15.0" customHeight="true">
      <c r="B65" s="213" t="n">
        <v>64.0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"/>
  <sheetViews>
    <sheetView workbookViewId="0"/>
  </sheetViews>
  <sheetFormatPr defaultRowHeight="15.0"/>
  <cols>
    <col min="1" max="1" width="4.140625" customWidth="true"/>
    <col min="2" max="2" width="10.7109375" customWidth="true"/>
    <col min="3" max="3" width="4.140625" customWidth="true"/>
    <col min="4" max="4" width="9.140625" customWidth="true"/>
    <col min="5" max="5" width="30.5703125" customWidth="true"/>
    <col min="6" max="6" width="10.7109375" customWidth="true"/>
    <col min="7" max="7" width="6.7109375" customWidth="true"/>
    <col min="8" max="8" width="6.7109375" customWidth="true"/>
    <col min="9" max="9" width="6.7109375" customWidth="true"/>
    <col min="10" max="10" width="6.7109375" customWidth="true"/>
    <col min="11" max="11" width="1.42578125" customWidth="true"/>
    <col min="12" max="12" width="0.7109375" customWidth="true"/>
    <col min="13" max="13" width="0.7109375" customWidth="true"/>
    <col min="14" max="14" width="0.7109375" customWidth="true"/>
    <col min="15" max="15" width="0.7109375" customWidth="true"/>
    <col min="16" max="16" width="2.42578125" customWidth="true"/>
    <col min="17" max="17" width="2.0" customWidth="true"/>
    <col min="18" max="18" width="2.5703125" customWidth="true"/>
    <col min="19" max="19" width="6.7109375" customWidth="true"/>
    <col min="20" max="20" width="30.5703125" customWidth="true"/>
    <col min="21" max="21" width="10.7109375" customWidth="true"/>
    <col min="22" max="22" width="5.7109375" customWidth="true"/>
    <col min="23" max="23" width="5.7109375" customWidth="true"/>
    <col min="24" max="24" width="5.7109375" customWidth="true"/>
    <col min="25" max="25" width="5.0" customWidth="true"/>
    <col min="26" max="26" width="0.0" customWidth="true"/>
  </cols>
  <sheetData>
    <row r="1" ht="12.0" customHeight="true">
      <c r="G1" s="215"/>
      <c r="H1" s="215"/>
      <c r="I1" s="215"/>
      <c r="J1" s="215"/>
      <c r="K1" s="215"/>
      <c r="L1" s="215"/>
      <c r="M1" s="215"/>
      <c r="N1" s="215"/>
      <c r="O1" s="215"/>
      <c r="Y1" s="216"/>
    </row>
    <row r="2" ht="12.0" customHeight="true">
      <c r="G2" s="215"/>
      <c r="H2" s="215"/>
      <c r="I2" s="215"/>
      <c r="J2" s="215"/>
      <c r="K2" s="215"/>
      <c r="L2" s="215"/>
      <c r="M2" s="215"/>
      <c r="N2" s="215"/>
      <c r="O2" s="215"/>
    </row>
    <row r="3" ht="12.0" customHeight="true">
      <c r="G3" s="215"/>
      <c r="H3" s="215"/>
      <c r="I3" s="215"/>
      <c r="J3" s="215"/>
      <c r="K3" s="215"/>
      <c r="L3" s="215"/>
      <c r="M3" s="215"/>
      <c r="N3" s="215"/>
      <c r="O3" s="215"/>
    </row>
    <row r="4" ht="12.0" customHeight="true">
      <c r="G4" s="215"/>
      <c r="H4" s="215"/>
      <c r="I4" s="215"/>
      <c r="J4" s="215"/>
      <c r="K4" s="215"/>
      <c r="L4" s="215"/>
      <c r="M4" s="215"/>
      <c r="N4" s="215"/>
      <c r="O4" s="215"/>
    </row>
    <row r="5" ht="23.25" customHeight="true">
      <c r="B5" s="217" t="s">
        <v>97</v>
      </c>
      <c r="C5" s="218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9"/>
    </row>
    <row r="6" ht="23.25" customHeight="true">
      <c r="B6" s="220"/>
      <c r="C6" s="221"/>
      <c r="D6" s="221"/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221"/>
      <c r="S6" s="221"/>
      <c r="T6" s="221"/>
      <c r="U6" s="221"/>
      <c r="V6" s="221"/>
      <c r="W6" s="221"/>
      <c r="X6" s="222"/>
    </row>
    <row r="7" ht="12.0" customHeight="true">
      <c r="G7" s="215"/>
      <c r="H7" s="215"/>
      <c r="I7" s="215"/>
      <c r="J7" s="215"/>
      <c r="K7" s="215"/>
      <c r="L7" s="215"/>
      <c r="M7" s="215"/>
      <c r="N7" s="215"/>
      <c r="O7" s="215"/>
      <c r="S7" s="223" t="s">
        <v>98</v>
      </c>
      <c r="T7" s="224"/>
      <c r="U7" s="224"/>
      <c r="V7" s="224"/>
      <c r="W7" s="224"/>
      <c r="X7" s="225"/>
    </row>
    <row r="8" ht="12.0" customHeight="true">
      <c r="B8" s="226" t="s">
        <v>99</v>
      </c>
      <c r="C8" s="227" t="n">
        <v>1.0</v>
      </c>
      <c r="D8" s="228" t="str">
        <f>VLOOKUP(C8,$V$8:$X$200,2,FALSE)</f>
        <v>-</v>
      </c>
      <c r="E8" s="229" t="str">
        <f>IF(ISBLANK(D8),"",IF(EXACT(D8,"-"),"BYE",VLOOKUP(D8,Inscripcion!$A$1:$E$200,2,FALSE)))</f>
        <v>BYE</v>
      </c>
      <c r="F8" s="230" t="str">
        <f>IF(EXACT(D8,"-"),"",VLOOKUP(D8,Inscripcion!$A$1:$E$200,3,FALSE))</f>
        <v/>
      </c>
      <c r="G8" s="231"/>
      <c r="H8" s="231"/>
      <c r="I8" s="231"/>
      <c r="J8" s="231"/>
      <c r="K8" s="231"/>
      <c r="L8" s="215"/>
      <c r="M8" s="215"/>
      <c r="P8" s="232" t="s">
        <v>100</v>
      </c>
      <c r="Q8" s="226" t="n">
        <v>1.0</v>
      </c>
      <c r="R8" s="233" t="s">
        <v>81</v>
      </c>
      <c r="S8" s="234"/>
      <c r="T8" s="235" t="str">
        <f>IF(ISBLANK(S8),"",VLOOKUP(S8,Inscripcion!$A$1:$E$200,2,FALSE))</f>
        <v/>
      </c>
      <c r="U8" s="230" t="str">
        <f>IF(ISBLANK(S8),"",VLOOKUP(S8,Inscripcion!$A$1:$E$200,3,FALSE))</f>
        <v/>
      </c>
      <c r="V8" s="236" t="n">
        <f>VLOOKUP(R8,Rifa!$A$1:$C$100,2,FALSE)</f>
        <v>1.0</v>
      </c>
      <c r="W8" s="237" t="str">
        <f>IF(ISBLANK(S8), "-", S8)</f>
        <v>-</v>
      </c>
      <c r="X8" s="238" t="str">
        <f>IF(V8=0,0,IF(V8&lt;9,"UP","DO"))</f>
        <v>UP</v>
      </c>
    </row>
    <row r="9" ht="12.0" customHeight="true">
      <c r="B9" s="239"/>
      <c r="C9" s="227" t="n">
        <v>2.0</v>
      </c>
      <c r="D9" s="228" t="str">
        <f>VLOOKUP(C9,$V$8:$X$200,2,FALSE)</f>
        <v>-</v>
      </c>
      <c r="E9" s="229" t="str">
        <f>IF(ISBLANK(D9),"",IF(EXACT(D9,"-"),"BYE",VLOOKUP(D9,Inscripcion!$A$1:$E$200,2,FALSE)))</f>
        <v>BYE</v>
      </c>
      <c r="F9" s="230" t="str">
        <f>IF(EXACT(D9,"-"),"",VLOOKUP(D9,Inscripcion!$A$1:$E$200,3,FALSE))</f>
        <v/>
      </c>
      <c r="G9" s="240"/>
      <c r="H9" s="231"/>
      <c r="I9" s="231"/>
      <c r="J9" s="231"/>
      <c r="K9" s="231"/>
      <c r="L9" s="215"/>
      <c r="M9" s="215"/>
      <c r="P9" s="241" t="s">
        <v>100</v>
      </c>
      <c r="Q9" s="242" t="n">
        <v>2.0</v>
      </c>
      <c r="R9" s="243" t="s">
        <v>96</v>
      </c>
      <c r="S9" s="244"/>
      <c r="T9" s="235" t="str">
        <f>IF(ISBLANK(S9),"",VLOOKUP(S9,Inscripcion!$A$1:$E$200,2,FALSE))</f>
        <v/>
      </c>
      <c r="U9" s="230" t="str">
        <f>IF(ISBLANK(S9),"",VLOOKUP(S9,Inscripcion!$A$1:$E$200,3,FALSE))</f>
        <v/>
      </c>
      <c r="V9" s="236" t="n">
        <f>VLOOKUP(R9,Rifa!$A$1:$C$100,2,FALSE)</f>
        <v>16.0</v>
      </c>
      <c r="W9" s="237" t="str">
        <f>IF(ISBLANK(S9),"-",S9)</f>
        <v>-</v>
      </c>
      <c r="X9" s="238" t="str">
        <f>IF(V9=0,0,IF(V9&lt;9,"UP","DO"))</f>
        <v>DO</v>
      </c>
    </row>
    <row r="10" ht="12.0" customHeight="true">
      <c r="B10" s="245" t="s">
        <v>101</v>
      </c>
      <c r="C10" s="227" t="n">
        <v>3.0</v>
      </c>
      <c r="D10" s="228" t="str">
        <f>VLOOKUP(C10,$V$8:$X$200,2,FALSE)</f>
        <v>-</v>
      </c>
      <c r="E10" s="235" t="str">
        <f>IF(ISBLANK(D10),"",IF(EXACT(D10,"-"),"BYE",VLOOKUP(D10,Inscripcion!$A$1:$E$200,2,FALSE)))</f>
        <v>BYE</v>
      </c>
      <c r="F10" s="230" t="str">
        <f>IF(EXACT(D10,"-"),"",VLOOKUP(D10,Inscripcion!$A$1:$E$200,3,FALSE))</f>
        <v/>
      </c>
      <c r="G10" s="246"/>
      <c r="H10" s="247"/>
      <c r="I10" s="231"/>
      <c r="J10" s="231"/>
      <c r="K10" s="231"/>
      <c r="L10" s="215"/>
      <c r="M10" s="215"/>
      <c r="N10" s="215"/>
      <c r="O10" s="215"/>
      <c r="P10" s="248" t="s">
        <v>100</v>
      </c>
      <c r="Q10" s="249" t="n">
        <v>3.0</v>
      </c>
      <c r="R10" s="250" t="s">
        <v>89</v>
      </c>
      <c r="S10" s="244"/>
      <c r="T10" s="235" t="str">
        <f>IF(ISBLANK(S10),"",VLOOKUP(S10,Inscripcion!$A$1:$E$200,2,FALSE))</f>
        <v/>
      </c>
      <c r="U10" s="230" t="str">
        <f>IF(ISBLANK(S10),"",VLOOKUP(S10,Inscripcion!$A$1:$E$200,3,FALSE))</f>
        <v/>
      </c>
      <c r="V10" s="236" t="n">
        <f>VLOOKUP(R10,Rifa!$A$1:$C$100,2,FALSE)</f>
        <v>9.0</v>
      </c>
      <c r="W10" s="237" t="str">
        <f>IF(ISBLANK(S10),"-",S10)</f>
        <v>-</v>
      </c>
      <c r="X10" s="238" t="str">
        <f>IF(V10=0,0,IF(V10&lt;9,"UP","DO"))</f>
        <v>DO</v>
      </c>
      <c r="Y10" s="251"/>
    </row>
    <row r="11" ht="12.0" customHeight="true">
      <c r="B11" s="252" t="s">
        <v>102</v>
      </c>
      <c r="C11" s="253" t="n">
        <v>4.0</v>
      </c>
      <c r="D11" s="254" t="str">
        <f>VLOOKUP(C11,$V$8:$X$200,2,FALSE)</f>
        <v>-</v>
      </c>
      <c r="E11" s="255" t="str">
        <f>IF(ISBLANK(D11),"",IF(EXACT(D11,"-"),"BYE",VLOOKUP(D11,Inscripcion!$A$1:$E$200,2,FALSE)))</f>
        <v>BYE</v>
      </c>
      <c r="F11" s="256" t="str">
        <f>IF(EXACT(D11,"-"),"",VLOOKUP(D11,Inscripcion!$A$1:$E$200,3,FALSE))</f>
        <v/>
      </c>
      <c r="G11" s="231"/>
      <c r="H11" s="257"/>
      <c r="I11" s="231"/>
      <c r="J11" s="231"/>
      <c r="K11" s="231"/>
      <c r="L11" s="215"/>
      <c r="M11" s="215"/>
      <c r="N11" s="215"/>
      <c r="O11" s="215"/>
      <c r="P11" s="248" t="s">
        <v>100</v>
      </c>
      <c r="Q11" s="249" t="n">
        <v>4.0</v>
      </c>
      <c r="R11" s="250" t="s">
        <v>88</v>
      </c>
      <c r="S11" s="244"/>
      <c r="T11" s="235" t="str">
        <f>IF(ISBLANK(S11),"",VLOOKUP(S11,Inscripcion!$A$1:$E$200,2,FALSE))</f>
        <v/>
      </c>
      <c r="U11" s="230" t="str">
        <f>IF(ISBLANK(S11),"",VLOOKUP(S11,Inscripcion!$A$1:$E$200,3,FALSE))</f>
        <v/>
      </c>
      <c r="V11" s="236" t="n">
        <f>VLOOKUP(R11,Rifa!$A$1:$C$100,2,FALSE)</f>
        <v>8.0</v>
      </c>
      <c r="W11" s="237" t="str">
        <f>IF(ISBLANK(S11),"-",S11)</f>
        <v>-</v>
      </c>
      <c r="X11" s="238" t="str">
        <f>IF(V11=0,0,IF(V11&lt;9,"UP","DO"))</f>
        <v>UP</v>
      </c>
      <c r="Y11" s="251"/>
    </row>
    <row r="12" ht="12.0" customHeight="true">
      <c r="B12" s="258" t="s">
        <v>102</v>
      </c>
      <c r="C12" s="259" t="n">
        <v>5.0</v>
      </c>
      <c r="D12" s="260" t="str">
        <f>VLOOKUP(C12,$V$8:$X$200,2,FALSE)</f>
        <v>-</v>
      </c>
      <c r="E12" s="261" t="str">
        <f>IF(ISBLANK(D12),"",IF(EXACT(D12,"-"),"BYE",VLOOKUP(D12,Inscripcion!$A$1:$E$200,2,FALSE)))</f>
        <v>BYE</v>
      </c>
      <c r="F12" s="262" t="str">
        <f>IF(EXACT(D12,"-"),"",VLOOKUP(D12,Inscripcion!$A$1:$E$200,3,FALSE))</f>
        <v/>
      </c>
      <c r="G12" s="231"/>
      <c r="H12" s="257"/>
      <c r="I12" s="247"/>
      <c r="J12" s="231"/>
      <c r="K12" s="231"/>
      <c r="L12" s="215"/>
      <c r="M12" s="215"/>
      <c r="N12" s="215"/>
      <c r="O12" s="215"/>
      <c r="P12" s="263" t="s">
        <v>100</v>
      </c>
      <c r="Q12" s="264" t="n">
        <v>5.0</v>
      </c>
      <c r="R12" s="265" t="s">
        <v>93</v>
      </c>
      <c r="S12" s="244"/>
      <c r="T12" s="235" t="str">
        <f>IF(ISBLANK(S12),"",VLOOKUP(S12,Inscripcion!$A$1:$E$200,2,FALSE))</f>
        <v/>
      </c>
      <c r="U12" s="230" t="str">
        <f>IF(ISBLANK(S12),"",VLOOKUP(S12,Inscripcion!$A$1:$E$200,3,FALSE))</f>
        <v/>
      </c>
      <c r="V12" s="236" t="n">
        <f>VLOOKUP(R12,Rifa!$A$1:$C$100,2,FALSE)</f>
        <v>13.0</v>
      </c>
      <c r="W12" s="237" t="str">
        <f>IF(ISBLANK(S12),"-",S12)</f>
        <v>-</v>
      </c>
      <c r="X12" s="238" t="str">
        <f>IF(V12=0,0,IF(V12&lt;9,"UP","DO"))</f>
        <v>DO</v>
      </c>
      <c r="Y12" s="251"/>
    </row>
    <row r="13" ht="12.0" customHeight="true">
      <c r="B13" s="245" t="s">
        <v>101</v>
      </c>
      <c r="C13" s="227" t="n">
        <v>6.0</v>
      </c>
      <c r="D13" s="228" t="str">
        <f>VLOOKUP(C13,$V$8:$X$200,2,FALSE)</f>
        <v>-</v>
      </c>
      <c r="E13" s="229" t="str">
        <f>IF(ISBLANK(D13),"",IF(EXACT(D13,"-"),"BYE",VLOOKUP(D13,Inscripcion!$A$1:$E$200,2,FALSE)))</f>
        <v>BYE</v>
      </c>
      <c r="F13" s="230" t="str">
        <f>IF(EXACT(D13,"-"),"",VLOOKUP(D13,Inscripcion!$A$1:$E$200,3,FALSE))</f>
        <v/>
      </c>
      <c r="G13" s="240"/>
      <c r="H13" s="266"/>
      <c r="I13" s="257"/>
      <c r="J13" s="231"/>
      <c r="K13" s="231"/>
      <c r="L13" s="215"/>
      <c r="M13" s="215"/>
      <c r="N13" s="215"/>
      <c r="O13" s="215"/>
      <c r="P13" s="263" t="s">
        <v>100</v>
      </c>
      <c r="Q13" s="264" t="n">
        <v>6.0</v>
      </c>
      <c r="R13" s="265" t="s">
        <v>92</v>
      </c>
      <c r="S13" s="244"/>
      <c r="T13" s="235" t="str">
        <f>IF(ISBLANK(S13),"",VLOOKUP(S13,Inscripcion!$A$1:$E$200,2,FALSE))</f>
        <v/>
      </c>
      <c r="U13" s="230" t="str">
        <f>IF(ISBLANK(S13),"",VLOOKUP(S13,Inscripcion!$A$1:$E$200,3,FALSE))</f>
        <v/>
      </c>
      <c r="V13" s="236" t="n">
        <f>VLOOKUP(R13,Rifa!$A$1:$C$100,2,FALSE)</f>
        <v>12.0</v>
      </c>
      <c r="W13" s="237" t="str">
        <f>IF(ISBLANK(S13),"-",S13)</f>
        <v>-</v>
      </c>
      <c r="X13" s="238" t="str">
        <f>IF(V13=0,0,IF(V13&lt;9,"UP","DO"))</f>
        <v>DO</v>
      </c>
      <c r="Y13" s="251"/>
    </row>
    <row r="14" ht="12.0" customHeight="true">
      <c r="B14" s="245" t="s">
        <v>101</v>
      </c>
      <c r="C14" s="227" t="n">
        <v>7.0</v>
      </c>
      <c r="D14" s="228" t="str">
        <f>VLOOKUP(C14,$V$8:$X$200,2,FALSE)</f>
        <v>-</v>
      </c>
      <c r="E14" s="235" t="str">
        <f>IF(ISBLANK(D14),"",IF(EXACT(D14,"-"),"BYE",VLOOKUP(D14,Inscripcion!$A$1:$E$200,2,FALSE)))</f>
        <v>BYE</v>
      </c>
      <c r="F14" s="230" t="str">
        <f>IF(EXACT(D14,"-"),"",VLOOKUP(D14,Inscripcion!$A$1:$E$200,3,FALSE))</f>
        <v/>
      </c>
      <c r="G14" s="246"/>
      <c r="H14" s="231"/>
      <c r="I14" s="257"/>
      <c r="J14" s="231"/>
      <c r="K14" s="231"/>
      <c r="L14" s="215"/>
      <c r="M14" s="215"/>
      <c r="N14" s="215"/>
      <c r="O14" s="215"/>
      <c r="P14" s="263" t="s">
        <v>100</v>
      </c>
      <c r="Q14" s="264" t="n">
        <v>7.0</v>
      </c>
      <c r="R14" s="265" t="s">
        <v>85</v>
      </c>
      <c r="S14" s="244"/>
      <c r="T14" s="235" t="str">
        <f>IF(ISBLANK(S14),"",VLOOKUP(S14,Inscripcion!$A$1:$E$200,2,FALSE))</f>
        <v/>
      </c>
      <c r="U14" s="230" t="str">
        <f>IF(ISBLANK(S14),"",VLOOKUP(S14,Inscripcion!$A$1:$E$200,3,FALSE))</f>
        <v/>
      </c>
      <c r="V14" s="236" t="n">
        <f>VLOOKUP(R14,Rifa!$A$1:$C$100,2,FALSE)</f>
        <v>5.0</v>
      </c>
      <c r="W14" s="237" t="str">
        <f>IF(ISBLANK(S14),"-",S14)</f>
        <v>-</v>
      </c>
      <c r="X14" s="238" t="str">
        <f>IF(V14=0,0,IF(V14&lt;9,"UP","DO"))</f>
        <v>UP</v>
      </c>
      <c r="Y14" s="251"/>
    </row>
    <row r="15" ht="12.0" customHeight="true">
      <c r="B15" s="267" t="s">
        <v>103</v>
      </c>
      <c r="C15" s="268" t="n">
        <v>8.0</v>
      </c>
      <c r="D15" s="269" t="str">
        <f>VLOOKUP(C15,$V$8:$X$200,2,FALSE)</f>
        <v>-</v>
      </c>
      <c r="E15" s="270" t="str">
        <f>IF(ISBLANK(D15),"",IF(EXACT(D15,"-"),"BYE",VLOOKUP(D15,Inscripcion!$A$1:$E$200,2,FALSE)))</f>
        <v>BYE</v>
      </c>
      <c r="F15" s="271" t="str">
        <f>IF(EXACT(D15,"-"),"",VLOOKUP(D15,Inscripcion!$A$1:$E$200,3,FALSE))</f>
        <v/>
      </c>
      <c r="G15" s="231"/>
      <c r="H15" s="231"/>
      <c r="I15" s="257"/>
      <c r="J15" s="231"/>
      <c r="K15" s="231"/>
      <c r="L15" s="215"/>
      <c r="M15" s="215"/>
      <c r="N15" s="215"/>
      <c r="O15" s="215"/>
      <c r="P15" s="263" t="s">
        <v>100</v>
      </c>
      <c r="Q15" s="264" t="n">
        <v>8.0</v>
      </c>
      <c r="R15" s="265" t="s">
        <v>84</v>
      </c>
      <c r="S15" s="244"/>
      <c r="T15" s="235" t="str">
        <f>IF(ISBLANK(S15),"",VLOOKUP(S15,Inscripcion!$A$1:$E$200,2,FALSE))</f>
        <v/>
      </c>
      <c r="U15" s="230" t="str">
        <f>IF(ISBLANK(S15),"",VLOOKUP(S15,Inscripcion!$A$1:$E$200,3,FALSE))</f>
        <v/>
      </c>
      <c r="V15" s="236" t="n">
        <f>VLOOKUP(R15,Rifa!$A$1:$C$100,2,FALSE)</f>
        <v>4.0</v>
      </c>
      <c r="W15" s="237" t="str">
        <f>IF(ISBLANK(S15),"-",S15)</f>
        <v>-</v>
      </c>
      <c r="X15" s="238" t="str">
        <f>IF(V15=0,0,IF(V15&lt;9,"UP","DO"))</f>
        <v>UP</v>
      </c>
      <c r="Y15" s="251"/>
    </row>
    <row r="16" ht="12.0" customHeight="true">
      <c r="B16" s="272" t="s">
        <v>103</v>
      </c>
      <c r="C16" s="259" t="n">
        <v>9.0</v>
      </c>
      <c r="D16" s="260" t="str">
        <f>VLOOKUP(C16,$V$8:$X$200,2,FALSE)</f>
        <v>-</v>
      </c>
      <c r="E16" s="261" t="str">
        <f>IF(ISBLANK(D16),"",IF(EXACT(D16,"-"),"BYE",VLOOKUP(D16,Inscripcion!$A$1:$E$200,2,FALSE)))</f>
        <v>BYE</v>
      </c>
      <c r="F16" s="262" t="str">
        <f>IF(EXACT(D16,"-"),"",VLOOKUP(D16,Inscripcion!$A$1:$E$200,3,FALSE))</f>
        <v/>
      </c>
      <c r="G16" s="231"/>
      <c r="H16" s="231"/>
      <c r="I16" s="257"/>
      <c r="J16" s="273"/>
      <c r="K16" s="274"/>
      <c r="L16" s="215"/>
      <c r="M16" s="215"/>
      <c r="N16" s="215"/>
      <c r="O16" s="215"/>
      <c r="S16" s="215"/>
      <c r="X16" s="215"/>
      <c r="Y16" s="251"/>
    </row>
    <row r="17" ht="12.0" customHeight="true">
      <c r="B17" s="245" t="s">
        <v>101</v>
      </c>
      <c r="C17" s="227" t="n">
        <v>10.0</v>
      </c>
      <c r="D17" s="228" t="str">
        <f>VLOOKUP(C17,$V$8:$X$200,2,FALSE)</f>
        <v>-</v>
      </c>
      <c r="E17" s="229" t="str">
        <f>IF(ISBLANK(D17),"",IF(EXACT(D17,"-"),"BYE",VLOOKUP(D17,Inscripcion!$A$1:$E$200,2,FALSE)))</f>
        <v>BYE</v>
      </c>
      <c r="F17" s="230" t="str">
        <f>IF(EXACT(D17,"-"),"",VLOOKUP(D17,Inscripcion!$A$1:$E$200,3,FALSE))</f>
        <v/>
      </c>
      <c r="G17" s="240"/>
      <c r="H17" s="231"/>
      <c r="I17" s="257"/>
      <c r="J17" s="231"/>
      <c r="K17" s="274"/>
      <c r="L17" s="215"/>
      <c r="M17" s="215"/>
      <c r="N17" s="215"/>
      <c r="O17" s="215"/>
      <c r="S17" s="215"/>
      <c r="X17" s="215"/>
      <c r="Y17" s="251"/>
    </row>
    <row r="18" ht="12.0" customHeight="true">
      <c r="B18" s="245" t="s">
        <v>101</v>
      </c>
      <c r="C18" s="227" t="n">
        <v>11.0</v>
      </c>
      <c r="D18" s="228" t="str">
        <f>VLOOKUP(C18,$V$8:$X$200,2,FALSE)</f>
        <v>-</v>
      </c>
      <c r="E18" s="235" t="str">
        <f>IF(ISBLANK(D18),"",IF(EXACT(D18,"-"),"BYE",VLOOKUP(D18,Inscripcion!$A$1:$E$200,2,FALSE)))</f>
        <v>BYE</v>
      </c>
      <c r="F18" s="230" t="str">
        <f>IF(EXACT(D18,"-"),"",VLOOKUP(D18,Inscripcion!$A$1:$E$200,3,FALSE))</f>
        <v/>
      </c>
      <c r="G18" s="246"/>
      <c r="H18" s="247"/>
      <c r="I18" s="257"/>
      <c r="J18" s="231"/>
      <c r="K18" s="274"/>
      <c r="L18" s="215"/>
      <c r="M18" s="275"/>
      <c r="N18" s="275"/>
      <c r="O18" s="275"/>
      <c r="P18" s="276"/>
      <c r="Q18" s="276"/>
      <c r="R18" s="276"/>
      <c r="S18" s="223" t="s">
        <v>104</v>
      </c>
      <c r="T18" s="224"/>
      <c r="U18" s="224"/>
      <c r="V18" s="224"/>
      <c r="W18" s="224"/>
      <c r="X18" s="225"/>
      <c r="Y18" s="251"/>
    </row>
    <row r="19" ht="12.0" customHeight="true">
      <c r="B19" s="252" t="s">
        <v>102</v>
      </c>
      <c r="C19" s="253" t="n">
        <v>12.0</v>
      </c>
      <c r="D19" s="254" t="str">
        <f>VLOOKUP(C19,$V$8:$X$200,2,FALSE)</f>
        <v>-</v>
      </c>
      <c r="E19" s="255" t="str">
        <f>IF(ISBLANK(D19),"",IF(EXACT(D19,"-"),"BYE",VLOOKUP(D19,Inscripcion!$A$1:$E$200,2,FALSE)))</f>
        <v>BYE</v>
      </c>
      <c r="F19" s="256" t="str">
        <f>IF(EXACT(D19,"-"),"",VLOOKUP(D19,Inscripcion!$A$1:$E$200,3,FALSE))</f>
        <v/>
      </c>
      <c r="G19" s="231"/>
      <c r="H19" s="257"/>
      <c r="I19" s="266"/>
      <c r="J19" s="231"/>
      <c r="K19" s="274"/>
      <c r="L19" s="215"/>
      <c r="M19" s="215"/>
      <c r="N19" s="215"/>
      <c r="O19" s="215"/>
      <c r="P19" s="277" t="s">
        <v>100</v>
      </c>
      <c r="Q19" s="278" t="n">
        <v>1.0</v>
      </c>
      <c r="R19" s="279" t="s">
        <v>90</v>
      </c>
      <c r="S19" s="234"/>
      <c r="T19" s="235" t="str">
        <f>IF(ISBLANK(S19),"",VLOOKUP(S19,Inscripcion!$A$1:$E$200,2,FALSE))</f>
        <v/>
      </c>
      <c r="U19" s="230" t="str">
        <f>IF(ISBLANK(S19),"",VLOOKUP(S19,Inscripcion!$A$1:$E$200,3,FALSE))</f>
        <v/>
      </c>
      <c r="V19" s="236" t="n">
        <f>VLOOKUP(R19,Rifa!$A$1:$C$100,2,FALSE)</f>
        <v>10.0</v>
      </c>
      <c r="W19" s="237" t="str">
        <f>IF(ISBLANK(S19),"-",S19)</f>
        <v>-</v>
      </c>
      <c r="X19" s="238" t="str">
        <f>IF(X8="","",IF(X8="UP","DO",IF(X8="DO","UP","")))</f>
        <v>DO</v>
      </c>
      <c r="Y19" s="251"/>
    </row>
    <row r="20" ht="12.0" customHeight="true">
      <c r="B20" s="258" t="s">
        <v>102</v>
      </c>
      <c r="C20" s="259" t="n">
        <v>13.0</v>
      </c>
      <c r="D20" s="260" t="str">
        <f>VLOOKUP(C20,$V$8:$X$200,2,FALSE)</f>
        <v>-</v>
      </c>
      <c r="E20" s="261" t="str">
        <f>IF(ISBLANK(D20),"",IF(EXACT(D20,"-"),"BYE",VLOOKUP(D20,Inscripcion!$A$1:$E$200,2,FALSE)))</f>
        <v>BYE</v>
      </c>
      <c r="F20" s="262" t="str">
        <f>IF(EXACT(D20,"-"),"",VLOOKUP(D20,Inscripcion!$A$1:$E$200,3,FALSE))</f>
        <v/>
      </c>
      <c r="G20" s="231"/>
      <c r="H20" s="257"/>
      <c r="I20" s="231"/>
      <c r="J20" s="231"/>
      <c r="K20" s="274"/>
      <c r="L20" s="215"/>
      <c r="M20" s="215"/>
      <c r="N20" s="215"/>
      <c r="O20" s="215"/>
      <c r="P20" s="280" t="s">
        <v>100</v>
      </c>
      <c r="Q20" s="281" t="n">
        <v>2.0</v>
      </c>
      <c r="R20" s="282" t="s">
        <v>87</v>
      </c>
      <c r="S20" s="244"/>
      <c r="T20" s="235" t="str">
        <f>IF(ISBLANK(S20),"",VLOOKUP(S20,Inscripcion!$A$1:$E$200,2,FALSE))</f>
        <v/>
      </c>
      <c r="U20" s="230" t="str">
        <f>IF(ISBLANK(S20),"",VLOOKUP(S20,Inscripcion!$A$1:$E$200,3,FALSE))</f>
        <v/>
      </c>
      <c r="V20" s="236" t="n">
        <f>VLOOKUP(R20,Rifa!$A$1:$C$100,2,FALSE)</f>
        <v>7.0</v>
      </c>
      <c r="W20" s="237" t="str">
        <f>IF(ISBLANK(S20),"-",S20)</f>
        <v>-</v>
      </c>
      <c r="X20" s="283" t="str">
        <f>IF(X9="","",IF(X9="UP","DO",IF(X9="DO","UP","")))</f>
        <v>UP</v>
      </c>
      <c r="Y20" s="215"/>
    </row>
    <row r="21" ht="12.0" customHeight="true">
      <c r="B21" s="245" t="s">
        <v>101</v>
      </c>
      <c r="C21" s="227" t="n">
        <v>14.0</v>
      </c>
      <c r="D21" s="228" t="str">
        <f>VLOOKUP(C21,$V$8:$X$200,2,FALSE)</f>
        <v>-</v>
      </c>
      <c r="E21" s="229" t="str">
        <f>IF(ISBLANK(D21),"",IF(EXACT(D21,"-"),"BYE",VLOOKUP(D21,Inscripcion!$A$1:$E$200,2,FALSE)))</f>
        <v>BYE</v>
      </c>
      <c r="F21" s="230" t="str">
        <f>IF(EXACT(D21,"-"),"",VLOOKUP(D21,Inscripcion!$A$1:$E$200,3,FALSE))</f>
        <v/>
      </c>
      <c r="G21" s="240"/>
      <c r="H21" s="266"/>
      <c r="I21" s="231"/>
      <c r="J21" s="231"/>
      <c r="K21" s="274"/>
      <c r="L21" s="215"/>
      <c r="M21" s="215"/>
      <c r="N21" s="215"/>
      <c r="O21" s="215"/>
      <c r="P21" s="280" t="s">
        <v>100</v>
      </c>
      <c r="Q21" s="281" t="n">
        <v>3.0</v>
      </c>
      <c r="R21" s="282" t="s">
        <v>83</v>
      </c>
      <c r="S21" s="244"/>
      <c r="T21" s="235" t="str">
        <f>IF(ISBLANK(S21),"",VLOOKUP(S21,Inscripcion!$A$1:$E$200,2,FALSE))</f>
        <v/>
      </c>
      <c r="U21" s="230" t="str">
        <f>IF(ISBLANK(S21),"",VLOOKUP(S21,Inscripcion!$A$1:$E$200,3,FALSE))</f>
        <v/>
      </c>
      <c r="V21" s="236" t="n">
        <f>VLOOKUP(R21,Rifa!$A$1:$C$100,2,FALSE)</f>
        <v>3.0</v>
      </c>
      <c r="W21" s="237" t="str">
        <f>IF(ISBLANK(S21),"-",S21)</f>
        <v>-</v>
      </c>
      <c r="X21" s="283" t="str">
        <f>IF(X10="","",IF(X10="UP","DO",IF(X10="DO","UP","")))</f>
        <v>UP</v>
      </c>
      <c r="Y21" s="215"/>
    </row>
    <row r="22" ht="12.0" customHeight="true">
      <c r="B22" s="239"/>
      <c r="C22" s="227" t="n">
        <v>15.0</v>
      </c>
      <c r="D22" s="228" t="str">
        <f>VLOOKUP(C22,$V$8:$X$200,2,FALSE)</f>
        <v>-</v>
      </c>
      <c r="E22" s="235" t="str">
        <f>IF(ISBLANK(D22),"",IF(EXACT(D22,"-"),"BYE",VLOOKUP(D22,Inscripcion!$A$1:$E$200,2,FALSE)))</f>
        <v>BYE</v>
      </c>
      <c r="F22" s="230" t="str">
        <f>IF(EXACT(D22,"-"),"",VLOOKUP(D22,Inscripcion!$A$1:$E$200,3,FALSE))</f>
        <v/>
      </c>
      <c r="G22" s="246"/>
      <c r="H22" s="231"/>
      <c r="I22" s="231"/>
      <c r="J22" s="231"/>
      <c r="K22" s="274"/>
      <c r="L22" s="215"/>
      <c r="M22" s="215"/>
      <c r="N22" s="215"/>
      <c r="O22" s="215"/>
      <c r="P22" s="280" t="s">
        <v>100</v>
      </c>
      <c r="Q22" s="281" t="n">
        <v>4.0</v>
      </c>
      <c r="R22" s="282" t="s">
        <v>91</v>
      </c>
      <c r="S22" s="244"/>
      <c r="T22" s="235" t="str">
        <f>IF(ISBLANK(S22),"",VLOOKUP(S22,Inscripcion!$A$1:$E$200,2,FALSE))</f>
        <v/>
      </c>
      <c r="U22" s="230" t="str">
        <f>IF(ISBLANK(S22),"",VLOOKUP(S22,Inscripcion!$A$1:$E$200,3,FALSE))</f>
        <v/>
      </c>
      <c r="V22" s="236" t="n">
        <f>VLOOKUP(R22,Rifa!$A$1:$C$100,2,FALSE)</f>
        <v>11.0</v>
      </c>
      <c r="W22" s="237" t="str">
        <f>IF(ISBLANK(S22),"-",S22)</f>
        <v>-</v>
      </c>
      <c r="X22" s="283" t="str">
        <f>IF(X11="","",IF(X11="UP","DO",IF(X11="DO","UP","")))</f>
        <v>DO</v>
      </c>
      <c r="Y22" s="215"/>
    </row>
    <row r="23" ht="12.0" customHeight="true">
      <c r="B23" s="232" t="s">
        <v>105</v>
      </c>
      <c r="C23" s="284" t="n">
        <v>16.0</v>
      </c>
      <c r="D23" s="228" t="str">
        <f>VLOOKUP(C23,$V$8:$X$200,2,FALSE)</f>
        <v>-</v>
      </c>
      <c r="E23" s="235" t="str">
        <f>IF(ISBLANK(D23),"",IF(EXACT(D23,"-"),"BYE",VLOOKUP(D23,Inscripcion!$A$1:$E$200,2,FALSE)))</f>
        <v>BYE</v>
      </c>
      <c r="F23" s="230" t="str">
        <f>IF(EXACT(D23,"-"),"",VLOOKUP(D23,Inscripcion!$A$1:$E$200,3,FALSE))</f>
        <v/>
      </c>
      <c r="G23" s="231"/>
      <c r="H23" s="231"/>
      <c r="I23" s="231"/>
      <c r="J23" s="231"/>
      <c r="K23" s="274"/>
      <c r="L23" s="215"/>
      <c r="M23" s="215"/>
      <c r="N23" s="215"/>
      <c r="O23" s="215"/>
      <c r="P23" s="280" t="s">
        <v>100</v>
      </c>
      <c r="Q23" s="281" t="n">
        <v>5.0</v>
      </c>
      <c r="R23" s="282" t="s">
        <v>82</v>
      </c>
      <c r="S23" s="244"/>
      <c r="T23" s="235" t="str">
        <f>IF(ISBLANK(S23),"",VLOOKUP(S23,Inscripcion!$A$1:$E$200,2,FALSE))</f>
        <v/>
      </c>
      <c r="U23" s="230" t="str">
        <f>IF(ISBLANK(S23),"",VLOOKUP(S23,Inscripcion!$A$1:$E$200,3,FALSE))</f>
        <v/>
      </c>
      <c r="V23" s="236" t="n">
        <f>VLOOKUP(R23,Rifa!$A$1:$C$100,2,FALSE)</f>
        <v>2.0</v>
      </c>
      <c r="W23" s="237" t="str">
        <f>IF(ISBLANK(S23),"-",S23)</f>
        <v>-</v>
      </c>
      <c r="X23" s="283" t="str">
        <f>IF(X12="","",IF(X12="UP","DO",IF(X12="DO","UP","")))</f>
        <v>UP</v>
      </c>
      <c r="Y23" s="215"/>
    </row>
    <row r="24" ht="12.0" customHeight="true">
      <c r="B24" s="285"/>
      <c r="C24" s="286"/>
      <c r="D24" s="287"/>
      <c r="E24" s="288"/>
      <c r="F24" s="289"/>
      <c r="G24" s="274"/>
      <c r="H24" s="274"/>
      <c r="I24" s="274"/>
      <c r="J24" s="274"/>
      <c r="K24" s="274"/>
      <c r="L24" s="274"/>
      <c r="M24" s="274"/>
      <c r="N24" s="215"/>
      <c r="O24" s="215"/>
      <c r="P24" s="280" t="s">
        <v>100</v>
      </c>
      <c r="Q24" s="281" t="n">
        <v>6.0</v>
      </c>
      <c r="R24" s="282" t="s">
        <v>86</v>
      </c>
      <c r="S24" s="244"/>
      <c r="T24" s="235" t="str">
        <f>IF(ISBLANK(S24),"",VLOOKUP(S24,Inscripcion!$A$1:$E$200,2,FALSE))</f>
        <v/>
      </c>
      <c r="U24" s="230" t="str">
        <f>IF(ISBLANK(S24),"",VLOOKUP(S24,Inscripcion!$A$1:$E$200,3,FALSE))</f>
        <v/>
      </c>
      <c r="V24" s="236" t="n">
        <f>VLOOKUP(R24,Rifa!$A$1:$C$100,2,FALSE)</f>
        <v>6.0</v>
      </c>
      <c r="W24" s="237" t="str">
        <f>IF(ISBLANK(S24),"-",S24)</f>
        <v>-</v>
      </c>
      <c r="X24" s="283" t="str">
        <f>IF(X13="","",IF(X13="UP","DO",IF(X13="DO","UP","")))</f>
        <v>UP</v>
      </c>
      <c r="Y24" s="215"/>
    </row>
    <row r="25" ht="12.0" customHeight="true">
      <c r="B25" s="287"/>
      <c r="C25" s="286"/>
      <c r="D25" s="287"/>
      <c r="E25" s="290"/>
      <c r="F25" s="291"/>
      <c r="G25" s="274"/>
      <c r="H25" s="274"/>
      <c r="I25" s="274"/>
      <c r="J25" s="274"/>
      <c r="K25" s="274"/>
      <c r="L25" s="274"/>
      <c r="M25" s="274"/>
      <c r="N25" s="215"/>
      <c r="O25" s="215"/>
      <c r="P25" s="280" t="s">
        <v>100</v>
      </c>
      <c r="Q25" s="281" t="n">
        <v>7.0</v>
      </c>
      <c r="R25" s="282" t="s">
        <v>95</v>
      </c>
      <c r="S25" s="244"/>
      <c r="T25" s="235" t="str">
        <f>IF(ISBLANK(S25),"",VLOOKUP(S25,Inscripcion!$A$1:$E$200,2,FALSE))</f>
        <v/>
      </c>
      <c r="U25" s="230" t="str">
        <f>IF(ISBLANK(S25),"",VLOOKUP(S25,Inscripcion!$A$1:$E$200,3,FALSE))</f>
        <v/>
      </c>
      <c r="V25" s="236" t="n">
        <f>VLOOKUP(R25,Rifa!$A$1:$C$100,2,FALSE)</f>
        <v>15.0</v>
      </c>
      <c r="W25" s="237" t="str">
        <f>IF(ISBLANK(S25),"-",S25)</f>
        <v>-</v>
      </c>
      <c r="X25" s="283" t="str">
        <f>IF(X14="","",IF(X14="UP","DO",IF(X14="DO","UP","")))</f>
        <v>DO</v>
      </c>
      <c r="Y25" s="216"/>
    </row>
    <row r="26" ht="12.0" customHeight="true">
      <c r="B26" s="287"/>
      <c r="C26" s="286"/>
      <c r="D26" s="287"/>
      <c r="E26" s="288"/>
      <c r="F26" s="289"/>
      <c r="G26" s="274"/>
      <c r="H26" s="274"/>
      <c r="I26" s="274"/>
      <c r="J26" s="274"/>
      <c r="K26" s="274"/>
      <c r="L26" s="274"/>
      <c r="M26" s="274"/>
      <c r="N26" s="215"/>
      <c r="O26" s="215"/>
      <c r="P26" s="280" t="s">
        <v>100</v>
      </c>
      <c r="Q26" s="281" t="n">
        <v>8.0</v>
      </c>
      <c r="R26" s="282" t="s">
        <v>94</v>
      </c>
      <c r="S26" s="244"/>
      <c r="T26" s="235" t="str">
        <f>IF(ISBLANK(S26),"",VLOOKUP(S26,Inscripcion!$A$1:$E$200,2,FALSE))</f>
        <v/>
      </c>
      <c r="U26" s="230" t="str">
        <f>IF(ISBLANK(S26),"",VLOOKUP(S26,Inscripcion!$A$1:$E$200,3,FALSE))</f>
        <v/>
      </c>
      <c r="V26" s="236" t="n">
        <f>VLOOKUP(R26,Rifa!$A$1:$C$100,2,FALSE)</f>
        <v>14.0</v>
      </c>
      <c r="W26" s="237" t="str">
        <f>IF(ISBLANK(S26),"-",S26)</f>
        <v>-</v>
      </c>
      <c r="X26" s="283" t="str">
        <f>IF(X15="","",IF(X15="UP","DO",IF(X15="DO","UP","")))</f>
        <v>DO</v>
      </c>
      <c r="Y26" s="216"/>
    </row>
    <row r="27" ht="12.0" customHeight="true">
      <c r="B27" s="287"/>
      <c r="C27" s="286"/>
      <c r="D27" s="287"/>
      <c r="E27" s="288"/>
      <c r="F27" s="289"/>
      <c r="G27" s="274"/>
      <c r="H27" s="274"/>
      <c r="I27" s="274"/>
      <c r="J27" s="274"/>
      <c r="K27" s="274"/>
      <c r="L27" s="274"/>
      <c r="M27" s="274"/>
      <c r="N27" s="215"/>
      <c r="O27" s="215"/>
      <c r="Y27" s="292"/>
    </row>
    <row r="28" ht="12.0" customHeight="true">
      <c r="B28" s="293"/>
      <c r="C28" s="286"/>
      <c r="D28" s="287"/>
      <c r="E28" s="288"/>
      <c r="F28" s="289"/>
      <c r="G28" s="274"/>
      <c r="H28" s="274"/>
      <c r="I28" s="274"/>
      <c r="J28" s="274"/>
      <c r="K28" s="274"/>
      <c r="L28" s="274"/>
      <c r="M28" s="274"/>
      <c r="N28" s="215"/>
      <c r="O28" s="215"/>
    </row>
    <row r="29" ht="12.0" customHeight="true">
      <c r="B29" s="287"/>
      <c r="C29" s="286"/>
      <c r="D29" s="287"/>
      <c r="E29" s="288"/>
      <c r="F29" s="289"/>
      <c r="G29" s="274"/>
      <c r="H29" s="274"/>
      <c r="I29" s="274"/>
      <c r="J29" s="274"/>
      <c r="K29" s="274"/>
      <c r="L29" s="274"/>
      <c r="M29" s="274"/>
      <c r="N29" s="215"/>
      <c r="O29" s="215"/>
    </row>
    <row r="30" ht="12.0" customHeight="true">
      <c r="B30" s="287"/>
      <c r="C30" s="286"/>
      <c r="D30" s="287"/>
      <c r="E30" s="294"/>
      <c r="F30" s="295"/>
      <c r="G30" s="274"/>
      <c r="H30" s="274"/>
      <c r="I30" s="274"/>
      <c r="J30" s="274"/>
      <c r="K30" s="274"/>
      <c r="L30" s="274"/>
      <c r="M30" s="274"/>
      <c r="N30" s="215"/>
      <c r="O30" s="215"/>
    </row>
    <row r="31" ht="12.0" customHeight="true">
      <c r="B31" s="293"/>
      <c r="C31" s="286"/>
      <c r="D31" s="287"/>
      <c r="E31" s="288"/>
      <c r="F31" s="289"/>
      <c r="G31" s="274"/>
      <c r="H31" s="274"/>
      <c r="I31" s="274"/>
      <c r="J31" s="274"/>
      <c r="K31" s="274"/>
      <c r="L31" s="274"/>
      <c r="M31" s="274"/>
      <c r="N31" s="215"/>
      <c r="O31" s="215"/>
    </row>
    <row r="32" ht="12.0" customHeight="true">
      <c r="B32" s="293"/>
      <c r="C32" s="286"/>
      <c r="D32" s="287"/>
      <c r="E32" s="288"/>
      <c r="F32" s="289"/>
      <c r="G32" s="274"/>
      <c r="H32" s="274"/>
      <c r="I32" s="274"/>
      <c r="J32" s="274"/>
      <c r="K32" s="274"/>
      <c r="L32" s="274"/>
      <c r="M32" s="274"/>
      <c r="N32" s="215"/>
      <c r="O32" s="215"/>
    </row>
    <row r="33" ht="12.0" customHeight="true">
      <c r="B33" s="287"/>
      <c r="C33" s="286"/>
      <c r="D33" s="287"/>
      <c r="E33" s="290"/>
      <c r="F33" s="291"/>
      <c r="G33" s="274"/>
      <c r="H33" s="274"/>
      <c r="I33" s="274"/>
      <c r="J33" s="274"/>
      <c r="K33" s="274"/>
      <c r="L33" s="274"/>
      <c r="M33" s="274"/>
      <c r="N33" s="215"/>
      <c r="O33" s="215"/>
      <c r="S33" s="215"/>
      <c r="X33" s="215"/>
    </row>
    <row r="34" ht="12.0" customHeight="true">
      <c r="B34" s="287"/>
      <c r="C34" s="286"/>
      <c r="D34" s="287"/>
      <c r="E34" s="288"/>
      <c r="F34" s="289"/>
      <c r="G34" s="274"/>
      <c r="H34" s="274"/>
      <c r="I34" s="274"/>
      <c r="J34" s="274"/>
      <c r="K34" s="274"/>
      <c r="L34" s="274"/>
      <c r="M34" s="274"/>
      <c r="N34" s="215"/>
      <c r="O34" s="215"/>
      <c r="S34" s="215"/>
      <c r="X34" s="215"/>
    </row>
    <row r="35" ht="12.0" customHeight="true">
      <c r="B35" s="293"/>
      <c r="C35" s="286"/>
      <c r="D35" s="287"/>
      <c r="E35" s="288"/>
      <c r="F35" s="289"/>
      <c r="G35" s="274"/>
      <c r="H35" s="274"/>
      <c r="I35" s="274"/>
      <c r="J35" s="274"/>
      <c r="K35" s="274"/>
      <c r="L35" s="274"/>
      <c r="M35" s="274"/>
      <c r="N35" s="215"/>
      <c r="O35" s="215"/>
      <c r="S35" s="215"/>
      <c r="X35" s="215"/>
    </row>
    <row r="36" ht="12.0" customHeight="true">
      <c r="B36" s="287"/>
      <c r="C36" s="286"/>
      <c r="D36" s="287"/>
      <c r="E36" s="288"/>
      <c r="F36" s="289"/>
      <c r="G36" s="274"/>
      <c r="H36" s="274"/>
      <c r="I36" s="274"/>
      <c r="J36" s="274"/>
      <c r="K36" s="274"/>
      <c r="L36" s="274"/>
      <c r="M36" s="274"/>
      <c r="N36" s="215"/>
      <c r="O36" s="215"/>
      <c r="S36" s="215"/>
      <c r="X36" s="215"/>
    </row>
    <row r="37" ht="12.0" customHeight="true">
      <c r="B37" s="287"/>
      <c r="C37" s="286"/>
      <c r="D37" s="287"/>
      <c r="E37" s="288"/>
      <c r="F37" s="289"/>
      <c r="G37" s="274"/>
      <c r="H37" s="274"/>
      <c r="I37" s="274"/>
      <c r="J37" s="274"/>
      <c r="K37" s="274"/>
      <c r="L37" s="274"/>
      <c r="M37" s="274"/>
      <c r="N37" s="215"/>
      <c r="O37" s="215"/>
      <c r="P37" s="216"/>
      <c r="Q37" s="216"/>
      <c r="R37" s="216"/>
      <c r="S37" s="216"/>
      <c r="T37" s="216"/>
      <c r="U37" s="296"/>
      <c r="V37" s="216"/>
      <c r="W37" s="216"/>
      <c r="X37" s="216"/>
    </row>
    <row r="38" ht="12.0" customHeight="true">
      <c r="B38" s="287"/>
      <c r="C38" s="286"/>
      <c r="D38" s="287"/>
      <c r="E38" s="294"/>
      <c r="F38" s="295"/>
      <c r="G38" s="274"/>
      <c r="H38" s="274"/>
      <c r="I38" s="274"/>
      <c r="J38" s="274"/>
      <c r="K38" s="274"/>
      <c r="L38" s="274"/>
      <c r="M38" s="274"/>
      <c r="N38" s="215"/>
      <c r="O38" s="215"/>
      <c r="P38" s="216"/>
      <c r="Q38" s="216"/>
      <c r="R38" s="216"/>
      <c r="S38" s="216"/>
      <c r="T38" s="216"/>
      <c r="U38" s="296"/>
      <c r="V38" s="216"/>
      <c r="W38" s="216"/>
      <c r="X38" s="216"/>
    </row>
    <row r="39" ht="12.0" customHeight="true">
      <c r="B39" s="293"/>
      <c r="C39" s="286"/>
      <c r="D39" s="287"/>
      <c r="E39" s="288"/>
      <c r="F39" s="289"/>
      <c r="G39" s="274"/>
      <c r="H39" s="274"/>
      <c r="I39" s="274"/>
      <c r="J39" s="274"/>
      <c r="K39" s="274"/>
      <c r="L39" s="274"/>
      <c r="M39" s="274"/>
      <c r="N39" s="216"/>
      <c r="O39" s="216"/>
      <c r="P39" s="216"/>
      <c r="Q39" s="216"/>
      <c r="R39" s="216"/>
      <c r="S39" s="216"/>
      <c r="T39" s="216"/>
      <c r="U39" s="296"/>
      <c r="V39" s="216"/>
      <c r="W39" s="216"/>
      <c r="X39" s="216"/>
    </row>
    <row r="40" ht="12.0" customHeight="true">
      <c r="B40" s="287"/>
      <c r="C40" s="287"/>
      <c r="D40" s="287"/>
      <c r="E40" s="287"/>
      <c r="F40" s="289"/>
      <c r="G40" s="287"/>
      <c r="H40" s="287"/>
      <c r="I40" s="287"/>
      <c r="J40" s="287"/>
      <c r="K40" s="287"/>
      <c r="L40" s="274"/>
      <c r="M40" s="274"/>
      <c r="N40" s="216"/>
      <c r="O40" s="216"/>
      <c r="P40" s="216"/>
      <c r="Q40" s="216"/>
      <c r="R40" s="216"/>
      <c r="S40" s="216"/>
      <c r="T40" s="216"/>
      <c r="U40" s="296"/>
      <c r="V40" s="216"/>
      <c r="W40" s="216"/>
      <c r="X40" s="216"/>
      <c r="Y40" s="297"/>
    </row>
    <row r="41" ht="12.0" customHeight="true">
      <c r="B41" s="287"/>
      <c r="C41" s="287"/>
      <c r="D41" s="287"/>
      <c r="E41" s="287"/>
      <c r="F41" s="289"/>
      <c r="G41" s="287"/>
      <c r="H41" s="287"/>
      <c r="I41" s="287"/>
      <c r="J41" s="287"/>
      <c r="K41" s="287"/>
      <c r="L41" s="215"/>
      <c r="M41" s="215"/>
      <c r="N41" s="216"/>
      <c r="O41" s="216"/>
      <c r="P41" s="216"/>
      <c r="Q41" s="216"/>
      <c r="R41" s="216"/>
      <c r="S41" s="216"/>
      <c r="T41" s="216"/>
      <c r="U41" s="296"/>
      <c r="V41" s="216"/>
      <c r="W41" s="216"/>
      <c r="X41" s="216"/>
      <c r="Y41" s="216"/>
    </row>
    <row r="42" ht="12.0" customHeight="true">
      <c r="B42" s="287"/>
      <c r="C42" s="287"/>
      <c r="D42" s="287"/>
      <c r="E42" s="287"/>
      <c r="F42" s="289"/>
      <c r="G42" s="287"/>
      <c r="H42" s="287"/>
      <c r="I42" s="287"/>
      <c r="J42" s="287"/>
      <c r="K42" s="287"/>
      <c r="L42" s="287"/>
      <c r="M42" s="287"/>
      <c r="N42" s="287"/>
      <c r="O42" s="287"/>
      <c r="P42" s="287"/>
      <c r="Q42" s="287"/>
      <c r="R42" s="287"/>
      <c r="S42" s="297"/>
      <c r="T42" s="216" t="s">
        <v>106</v>
      </c>
      <c r="U42" s="289" t="s">
        <v>106</v>
      </c>
      <c r="V42" s="287" t="n">
        <v>1.0</v>
      </c>
      <c r="W42" s="275" t="s">
        <v>107</v>
      </c>
      <c r="X42" s="297"/>
      <c r="Y42" s="216"/>
    </row>
    <row r="43" ht="12.0" customHeight="true">
      <c r="B43" s="287"/>
      <c r="C43" s="287"/>
      <c r="D43" s="287"/>
      <c r="E43" s="287"/>
      <c r="F43" s="289"/>
      <c r="G43" s="287"/>
      <c r="H43" s="287"/>
      <c r="I43" s="287"/>
      <c r="J43" s="287"/>
      <c r="K43" s="287"/>
      <c r="L43" s="287"/>
      <c r="M43" s="287"/>
      <c r="N43" s="287"/>
      <c r="O43" s="287"/>
      <c r="P43" s="287"/>
      <c r="Q43" s="287"/>
      <c r="R43" s="287"/>
      <c r="S43" s="297"/>
      <c r="T43" s="216"/>
      <c r="U43" s="289"/>
      <c r="V43" s="287" t="n">
        <v>2.0</v>
      </c>
      <c r="W43" s="275" t="s">
        <v>107</v>
      </c>
      <c r="X43" s="297"/>
      <c r="Y43" s="216"/>
    </row>
    <row r="44" ht="12.0" customHeight="true">
      <c r="B44" s="287"/>
      <c r="C44" s="287"/>
      <c r="D44" s="287"/>
      <c r="E44" s="287"/>
      <c r="F44" s="289"/>
      <c r="G44" s="287"/>
      <c r="H44" s="287"/>
      <c r="I44" s="287"/>
      <c r="J44" s="287"/>
      <c r="K44" s="287"/>
      <c r="L44" s="287"/>
      <c r="M44" s="287"/>
      <c r="N44" s="287"/>
      <c r="O44" s="287"/>
      <c r="P44" s="287"/>
      <c r="Q44" s="287"/>
      <c r="R44" s="287"/>
      <c r="S44" s="297"/>
      <c r="T44" s="216"/>
      <c r="U44" s="289"/>
      <c r="V44" s="287" t="n">
        <v>3.0</v>
      </c>
      <c r="W44" s="275" t="s">
        <v>107</v>
      </c>
      <c r="X44" s="297"/>
      <c r="Y44" s="216"/>
    </row>
    <row r="45" ht="12.0" customHeight="true">
      <c r="B45" s="287"/>
      <c r="C45" s="287"/>
      <c r="D45" s="287"/>
      <c r="E45" s="287"/>
      <c r="F45" s="289"/>
      <c r="G45" s="287"/>
      <c r="H45" s="287"/>
      <c r="I45" s="287"/>
      <c r="J45" s="287"/>
      <c r="K45" s="287"/>
      <c r="L45" s="287"/>
      <c r="M45" s="287"/>
      <c r="N45" s="287"/>
      <c r="O45" s="287"/>
      <c r="P45" s="287"/>
      <c r="Q45" s="287"/>
      <c r="R45" s="287"/>
      <c r="S45" s="297"/>
      <c r="T45" s="216"/>
      <c r="U45" s="289"/>
      <c r="V45" s="287" t="n">
        <v>4.0</v>
      </c>
      <c r="W45" s="275" t="s">
        <v>107</v>
      </c>
      <c r="X45" s="297"/>
      <c r="Y45" s="216"/>
    </row>
    <row r="46" ht="12.0" customHeight="true">
      <c r="B46" s="287"/>
      <c r="C46" s="287"/>
      <c r="D46" s="287"/>
      <c r="E46" s="287"/>
      <c r="F46" s="289"/>
      <c r="G46" s="287"/>
      <c r="H46" s="287"/>
      <c r="I46" s="287"/>
      <c r="J46" s="287"/>
      <c r="K46" s="287"/>
      <c r="L46" s="287"/>
      <c r="M46" s="287"/>
      <c r="N46" s="287"/>
      <c r="O46" s="287"/>
      <c r="P46" s="275"/>
      <c r="Q46" s="275"/>
      <c r="R46" s="275"/>
      <c r="S46" s="297"/>
      <c r="T46" s="216"/>
      <c r="V46" s="287" t="n">
        <v>5.0</v>
      </c>
      <c r="W46" s="275" t="s">
        <v>107</v>
      </c>
      <c r="X46" s="297"/>
      <c r="Y46" s="216"/>
    </row>
    <row r="47" ht="12.75" customHeight="true">
      <c r="P47" s="275"/>
      <c r="Q47" s="275"/>
      <c r="R47" s="275"/>
      <c r="S47" s="297"/>
      <c r="T47" s="216"/>
      <c r="V47" s="287" t="n">
        <v>6.0</v>
      </c>
      <c r="W47" s="275" t="s">
        <v>107</v>
      </c>
      <c r="X47" s="297"/>
      <c r="Y47" s="216"/>
    </row>
    <row r="48" ht="12.75" customHeight="true">
      <c r="P48" s="275"/>
      <c r="Q48" s="275"/>
      <c r="R48" s="275"/>
      <c r="S48" s="297"/>
      <c r="T48" s="216"/>
      <c r="V48" s="287" t="n">
        <v>7.0</v>
      </c>
      <c r="W48" s="275" t="s">
        <v>107</v>
      </c>
      <c r="X48" s="297"/>
      <c r="Y48" s="216"/>
    </row>
    <row r="49" ht="12.75" customHeight="true">
      <c r="P49" s="275"/>
      <c r="Q49" s="275"/>
      <c r="R49" s="275"/>
      <c r="S49" s="297"/>
      <c r="T49" s="216"/>
      <c r="V49" s="287" t="n">
        <v>8.0</v>
      </c>
      <c r="W49" s="275" t="s">
        <v>107</v>
      </c>
      <c r="X49" s="297"/>
      <c r="Y49" s="216"/>
    </row>
    <row r="50" ht="12.75" customHeight="true">
      <c r="P50" s="275"/>
      <c r="Q50" s="275"/>
      <c r="R50" s="275"/>
      <c r="S50" s="297"/>
      <c r="T50" s="216"/>
      <c r="V50" s="287" t="n">
        <v>9.0</v>
      </c>
      <c r="W50" s="275" t="s">
        <v>107</v>
      </c>
      <c r="X50" s="297"/>
      <c r="Y50" s="216"/>
    </row>
    <row r="51" ht="12.75" customHeight="true">
      <c r="P51" s="275"/>
      <c r="Q51" s="275"/>
      <c r="R51" s="275"/>
      <c r="S51" s="297"/>
      <c r="T51" s="216"/>
      <c r="V51" s="287" t="n">
        <v>10.0</v>
      </c>
      <c r="W51" s="275" t="s">
        <v>107</v>
      </c>
      <c r="X51" s="297"/>
      <c r="Y51" s="216"/>
    </row>
    <row r="52" ht="12.75" customHeight="true">
      <c r="P52" s="275"/>
      <c r="Q52" s="275"/>
      <c r="R52" s="275"/>
      <c r="S52" s="297"/>
      <c r="T52" s="216"/>
      <c r="V52" s="287" t="n">
        <v>11.0</v>
      </c>
      <c r="W52" s="275" t="s">
        <v>107</v>
      </c>
      <c r="X52" s="297"/>
      <c r="Y52" s="216"/>
    </row>
    <row r="53" ht="12.75" customHeight="true">
      <c r="P53" s="275"/>
      <c r="Q53" s="275"/>
      <c r="R53" s="275"/>
      <c r="S53" s="297"/>
      <c r="T53" s="216"/>
      <c r="V53" s="287" t="n">
        <v>12.0</v>
      </c>
      <c r="W53" s="275" t="s">
        <v>107</v>
      </c>
      <c r="X53" s="297"/>
      <c r="Y53" s="216"/>
    </row>
    <row r="54" ht="12.75" customHeight="true">
      <c r="P54" s="275"/>
      <c r="Q54" s="275"/>
      <c r="R54" s="275"/>
      <c r="S54" s="297"/>
      <c r="T54" s="216"/>
      <c r="V54" s="287" t="n">
        <v>13.0</v>
      </c>
      <c r="W54" s="275" t="s">
        <v>107</v>
      </c>
      <c r="X54" s="297"/>
      <c r="Y54" s="216"/>
    </row>
    <row r="55" ht="12.75" customHeight="true">
      <c r="P55" s="275"/>
      <c r="Q55" s="275"/>
      <c r="R55" s="275"/>
      <c r="S55" s="297"/>
      <c r="T55" s="216"/>
      <c r="V55" s="287" t="n">
        <v>14.0</v>
      </c>
      <c r="W55" s="275" t="s">
        <v>107</v>
      </c>
      <c r="X55" s="297"/>
      <c r="Y55" s="216"/>
    </row>
    <row r="56" ht="12.75" customHeight="true">
      <c r="P56" s="275"/>
      <c r="Q56" s="275"/>
      <c r="R56" s="275"/>
      <c r="S56" s="297"/>
      <c r="T56" s="216"/>
      <c r="V56" s="287" t="n">
        <v>15.0</v>
      </c>
      <c r="W56" s="275" t="s">
        <v>107</v>
      </c>
      <c r="X56" s="297"/>
      <c r="Y56" s="216"/>
    </row>
    <row r="57" ht="12.75" customHeight="true">
      <c r="P57" s="275"/>
      <c r="Q57" s="275"/>
      <c r="R57" s="275"/>
      <c r="S57" s="297"/>
      <c r="T57" s="216"/>
      <c r="V57" s="287" t="n">
        <v>16.0</v>
      </c>
      <c r="W57" s="275" t="s">
        <v>107</v>
      </c>
      <c r="X57" s="297"/>
      <c r="Y57" s="216"/>
    </row>
    <row r="58" ht="12.75" customHeight="true">
      <c r="P58" s="275"/>
      <c r="Q58" s="275"/>
      <c r="R58" s="275"/>
      <c r="S58" s="297"/>
      <c r="T58" s="216"/>
      <c r="V58" s="287" t="n">
        <v>17.0</v>
      </c>
      <c r="W58" s="275" t="s">
        <v>107</v>
      </c>
      <c r="X58" s="297"/>
      <c r="Y58" s="216"/>
    </row>
    <row r="59" ht="12.75" customHeight="true">
      <c r="P59" s="275"/>
      <c r="Q59" s="275"/>
      <c r="R59" s="275"/>
      <c r="S59" s="297"/>
      <c r="T59" s="216"/>
      <c r="V59" s="287" t="n">
        <v>18.0</v>
      </c>
      <c r="W59" s="275" t="s">
        <v>107</v>
      </c>
      <c r="X59" s="297"/>
      <c r="Y59" s="216"/>
    </row>
    <row r="60" ht="12.75" customHeight="true">
      <c r="P60" s="275"/>
      <c r="Q60" s="275"/>
      <c r="R60" s="275"/>
      <c r="S60" s="297"/>
      <c r="T60" s="216"/>
      <c r="V60" s="287" t="n">
        <v>19.0</v>
      </c>
      <c r="W60" s="275" t="s">
        <v>107</v>
      </c>
      <c r="X60" s="297"/>
      <c r="Y60" s="216"/>
    </row>
    <row r="61" ht="12.75" customHeight="true">
      <c r="P61" s="275"/>
      <c r="Q61" s="275"/>
      <c r="R61" s="275"/>
      <c r="S61" s="297"/>
      <c r="T61" s="216"/>
      <c r="V61" s="287" t="n">
        <v>20.0</v>
      </c>
      <c r="W61" s="275" t="s">
        <v>107</v>
      </c>
      <c r="X61" s="297"/>
      <c r="Y61" s="216"/>
    </row>
    <row r="62" ht="12.75" customHeight="true">
      <c r="P62" s="275"/>
      <c r="Q62" s="275"/>
      <c r="R62" s="275"/>
      <c r="S62" s="297"/>
      <c r="T62" s="216"/>
      <c r="V62" s="287" t="n">
        <v>21.0</v>
      </c>
      <c r="W62" s="275" t="s">
        <v>107</v>
      </c>
      <c r="X62" s="297"/>
      <c r="Y62" s="216"/>
    </row>
    <row r="63" ht="12.75" customHeight="true">
      <c r="P63" s="275"/>
      <c r="Q63" s="275"/>
      <c r="R63" s="275"/>
      <c r="S63" s="297"/>
      <c r="T63" s="216"/>
      <c r="V63" s="287" t="n">
        <v>22.0</v>
      </c>
      <c r="W63" s="275" t="s">
        <v>107</v>
      </c>
      <c r="X63" s="297"/>
      <c r="Y63" s="216"/>
    </row>
    <row r="64" ht="12.75" customHeight="true">
      <c r="P64" s="275"/>
      <c r="Q64" s="275"/>
      <c r="R64" s="275"/>
      <c r="S64" s="297"/>
      <c r="T64" s="216"/>
      <c r="V64" s="287" t="n">
        <v>23.0</v>
      </c>
      <c r="W64" s="275" t="s">
        <v>107</v>
      </c>
      <c r="X64" s="297"/>
      <c r="Y64" s="216"/>
    </row>
    <row r="65" ht="12.75" customHeight="true">
      <c r="P65" s="275"/>
      <c r="Q65" s="275"/>
      <c r="R65" s="275"/>
      <c r="S65" s="297"/>
      <c r="T65" s="216"/>
      <c r="V65" s="287" t="n">
        <v>24.0</v>
      </c>
      <c r="W65" s="275" t="s">
        <v>107</v>
      </c>
      <c r="X65" s="297"/>
      <c r="Y65" s="216"/>
    </row>
    <row r="66" ht="12.75" customHeight="true">
      <c r="V66" s="287" t="n">
        <v>25.0</v>
      </c>
      <c r="W66" s="275" t="s">
        <v>107</v>
      </c>
    </row>
    <row r="67" ht="12.75" customHeight="true">
      <c r="V67" s="287" t="n">
        <v>26.0</v>
      </c>
      <c r="W67" s="275" t="s">
        <v>107</v>
      </c>
    </row>
    <row r="68" ht="12.75" customHeight="true">
      <c r="V68" s="287" t="n">
        <v>27.0</v>
      </c>
      <c r="W68" s="275" t="s">
        <v>107</v>
      </c>
    </row>
    <row r="69" ht="12.75" customHeight="true">
      <c r="V69" s="287" t="n">
        <v>28.0</v>
      </c>
      <c r="W69" s="275" t="s">
        <v>107</v>
      </c>
    </row>
    <row r="70" ht="12.75" customHeight="true">
      <c r="V70" s="287" t="n">
        <v>29.0</v>
      </c>
      <c r="W70" s="275" t="s">
        <v>107</v>
      </c>
    </row>
    <row r="71" ht="12.75" customHeight="true">
      <c r="V71" s="287" t="n">
        <v>30.0</v>
      </c>
      <c r="W71" s="275" t="s">
        <v>107</v>
      </c>
    </row>
    <row r="72" ht="12.75" customHeight="true">
      <c r="V72" s="287" t="n">
        <v>31.0</v>
      </c>
      <c r="W72" s="275" t="s">
        <v>107</v>
      </c>
    </row>
    <row r="73" ht="12.75" customHeight="true">
      <c r="V73" s="287" t="n">
        <v>32.0</v>
      </c>
      <c r="W73" s="275" t="s">
        <v>107</v>
      </c>
    </row>
  </sheetData>
  <mergeCells>
    <mergeCell ref="B5:X6"/>
    <mergeCell ref="S7:X7"/>
    <mergeCell ref="S18:X18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/>
  <cols>
    <col min="1" max="1" width="2.0" customWidth="true"/>
    <col min="2" max="2" width="7.7109375" customWidth="true"/>
    <col min="3" max="3" width="7.28515625" customWidth="true"/>
    <col min="4" max="4" width="27.7109375" customWidth="true"/>
    <col min="5" max="5" width="10.85546875" customWidth="true"/>
    <col min="6" max="6" width="10.85546875" customWidth="true"/>
    <col min="7" max="7" width="10.7109375" customWidth="true"/>
    <col min="8" max="8" width="11.7109375" customWidth="true"/>
    <col min="9" max="9" width="11.85546875" customWidth="true"/>
    <col min="10" max="10" width="11.7109375" customWidth="true"/>
    <col min="11" max="11" width="11.42578125" customWidth="true"/>
  </cols>
  <sheetData>
    <row r="4" ht="15.0" customHeight="true">
      <c r="D4" s="1"/>
    </row>
    <row r="5" ht="8.25" customHeight="true">
      <c r="D5" s="1"/>
    </row>
    <row r="6" ht="26.25" customHeight="true"/>
    <row r="7" ht="26.25" customHeight="true">
      <c r="C7" s="1"/>
      <c r="D7" s="1"/>
      <c r="G7" s="1" t="s">
        <v>47</v>
      </c>
      <c r="H7" s="27" t="n">
        <v>44833.641847418985</v>
      </c>
      <c r="J7" s="3"/>
    </row>
    <row r="8" ht="26.25" customHeight="true">
      <c r="C8" s="1"/>
      <c r="D8" s="1"/>
    </row>
    <row r="9" ht="21.0" customHeight="true">
      <c r="B9" s="4" t="s">
        <v>48</v>
      </c>
      <c r="C9" s="5"/>
      <c r="D9" s="6" t="s">
        <v>67</v>
      </c>
      <c r="E9" s="4" t="s">
        <v>49</v>
      </c>
      <c r="F9" s="6" t="s">
        <v>68</v>
      </c>
      <c r="G9" s="4" t="s">
        <v>50</v>
      </c>
      <c r="H9" s="7"/>
      <c r="I9" s="4"/>
      <c r="J9" s="7"/>
    </row>
    <row r="10" ht="21.0" customHeight="true"/>
    <row r="11" ht="21.0" customHeight="true">
      <c r="B11" s="8" t="s">
        <v>51</v>
      </c>
      <c r="C11" s="8" t="s">
        <v>52</v>
      </c>
      <c r="D11" s="8" t="s">
        <v>53</v>
      </c>
      <c r="E11" s="8" t="s">
        <v>54</v>
      </c>
      <c r="F11" s="8" t="s">
        <v>55</v>
      </c>
      <c r="G11" s="8" t="s">
        <v>56</v>
      </c>
    </row>
    <row r="12" ht="21.0" customHeight="true">
      <c r="B12" s="9" t="n">
        <v>1.0</v>
      </c>
      <c r="C12" s="10" t="n">
        <v>3504.0</v>
      </c>
      <c r="D12" s="11" t="str">
        <f>IF(ISBLANK(C12),"",VLOOKUP(C12,Inscripcion!$A$1:$E$200,2,FALSE))</f>
        <v>Lucca Nael Lobo Diaz</v>
      </c>
      <c r="E12" s="12" t="str">
        <f>IF(ISBLANK(C12),"",VLOOKUP(C12,Inscripcion!$A$1:$E$200,3,FALSE))</f>
        <v>Esparza</v>
      </c>
      <c r="F12" s="12" t="n">
        <f>IF(ISBLANK(C12),"",VLOOKUP(C12,Inscripcion!$A$1:$E$200,4,FALSE))</f>
        <v>1.0</v>
      </c>
      <c r="G12" s="12" t="n">
        <f>IF(ISBLANK(C12),"",VLOOKUP(C12,Inscripcion!$A$1:$E$200,5,FALSE))</f>
        <v>692.0</v>
      </c>
    </row>
    <row r="13" ht="21.0" customHeight="true">
      <c r="B13" s="9" t="n">
        <v>2.0</v>
      </c>
      <c r="C13" s="10" t="n">
        <v>4078.0</v>
      </c>
      <c r="D13" s="11" t="str">
        <f>IF(ISBLANK(C13),"",VLOOKUP(C13,Inscripcion!$A$1:$E$200,2,FALSE))</f>
        <v>Fabricio Beitia Morera</v>
      </c>
      <c r="E13" s="12" t="str">
        <f>IF(ISBLANK(C13),"",VLOOKUP(C13,Inscripcion!$A$1:$E$200,3,FALSE))</f>
        <v>Corredores</v>
      </c>
      <c r="F13" s="12" t="str">
        <f>IF(ISBLANK(C13),"",VLOOKUP(C13,Inscripcion!$A$1:$E$200,4,FALSE))</f>
        <v>NUEVO AFILIADO</v>
      </c>
      <c r="G13" s="12" t="n">
        <f>IF(ISBLANK(C13),"",VLOOKUP(C13,Inscripcion!$A$1:$E$200,5,FALSE))</f>
        <v>500.0</v>
      </c>
    </row>
    <row r="14" ht="21.0" customHeight="true">
      <c r="B14" s="9" t="n">
        <v>3.0</v>
      </c>
      <c r="C14" s="10" t="n">
        <v>3997.0</v>
      </c>
      <c r="D14" s="11" t="str">
        <f>IF(ISBLANK(C14),"",VLOOKUP(C14,Inscripcion!$A$1:$E$200,2,FALSE))</f>
        <v>Mathias Chaves Arce</v>
      </c>
      <c r="E14" s="12" t="str">
        <f>IF(ISBLANK(C14),"",VLOOKUP(C14,Inscripcion!$A$1:$E$200,3,FALSE))</f>
        <v>Alajuela</v>
      </c>
      <c r="F14" s="12" t="n">
        <f>IF(ISBLANK(C14),"",VLOOKUP(C14,Inscripcion!$A$1:$E$200,4,FALSE))</f>
        <v>14.0</v>
      </c>
      <c r="G14" s="12" t="n">
        <f>IF(ISBLANK(C14),"",VLOOKUP(C14,Inscripcion!$A$1:$E$200,5,FALSE))</f>
        <v>493.0</v>
      </c>
    </row>
    <row r="15" ht="21.0" customHeight="true">
      <c r="F15" s="13" t="s">
        <v>57</v>
      </c>
      <c r="G15" s="13" t="s">
        <v>57</v>
      </c>
    </row>
    <row r="16" ht="21.0" customHeight="true"/>
    <row r="17" ht="21.0" customHeight="true">
      <c r="B17" s="14" t="s">
        <v>58</v>
      </c>
      <c r="C17" s="14"/>
      <c r="D17" s="14" t="s">
        <v>59</v>
      </c>
      <c r="E17" s="15" t="s">
        <v>60</v>
      </c>
      <c r="F17" s="14" t="s">
        <v>61</v>
      </c>
      <c r="G17" s="14" t="s">
        <v>62</v>
      </c>
      <c r="H17" s="16" t="s">
        <v>63</v>
      </c>
      <c r="I17" s="17"/>
    </row>
    <row r="18" ht="21.0" customHeight="true">
      <c r="B18" s="18" t="n">
        <v>1.0</v>
      </c>
      <c r="C18" s="19" t="n">
        <v>1.0</v>
      </c>
      <c r="D18" s="20" t="str">
        <f>D12</f>
        <v>Lucca Nael Lobo Diaz</v>
      </c>
      <c r="E18" s="21"/>
      <c r="F18" s="21"/>
      <c r="G18" s="21"/>
      <c r="H18" s="22"/>
      <c r="I18" s="17"/>
    </row>
    <row r="19" ht="21.0" customHeight="true">
      <c r="B19" s="23"/>
      <c r="C19" s="19" t="n">
        <v>3.0</v>
      </c>
      <c r="D19" s="20" t="str">
        <f>D14</f>
        <v>Mathias Chaves Arce</v>
      </c>
      <c r="E19" s="21"/>
      <c r="F19" s="21"/>
      <c r="G19" s="21"/>
      <c r="H19" s="24"/>
      <c r="I19" s="17"/>
    </row>
    <row r="20" ht="21.0" customHeight="true">
      <c r="B20" s="18" t="n">
        <v>2.0</v>
      </c>
      <c r="C20" s="21" t="n">
        <v>1.0</v>
      </c>
      <c r="D20" s="20" t="str">
        <f>D12</f>
        <v>Lucca Nael Lobo Diaz</v>
      </c>
      <c r="E20" s="21"/>
      <c r="F20" s="21"/>
      <c r="G20" s="21"/>
      <c r="H20" s="22"/>
      <c r="I20" s="17"/>
    </row>
    <row r="21" ht="21.0" customHeight="true">
      <c r="B21" s="23"/>
      <c r="C21" s="21" t="n">
        <v>2.0</v>
      </c>
      <c r="D21" s="20" t="str">
        <f>D13</f>
        <v>Fabricio Beitia Morera</v>
      </c>
      <c r="E21" s="21"/>
      <c r="F21" s="21"/>
      <c r="G21" s="21"/>
      <c r="H21" s="24"/>
      <c r="I21" s="17"/>
    </row>
    <row r="22" ht="21.0" customHeight="true">
      <c r="B22" s="18" t="n">
        <v>3.0</v>
      </c>
      <c r="C22" s="21" t="n">
        <v>2.0</v>
      </c>
      <c r="D22" s="20" t="str">
        <f>D13</f>
        <v>Fabricio Beitia Morera</v>
      </c>
      <c r="E22" s="21"/>
      <c r="F22" s="21"/>
      <c r="G22" s="21"/>
      <c r="H22" s="25"/>
      <c r="I22" s="17"/>
    </row>
    <row r="23" ht="21.0" customHeight="true">
      <c r="B23" s="23"/>
      <c r="C23" s="21" t="n">
        <v>3.0</v>
      </c>
      <c r="D23" s="20" t="str">
        <f>D14</f>
        <v>Mathias Chaves Arce</v>
      </c>
      <c r="E23" s="21"/>
      <c r="F23" s="21"/>
      <c r="G23" s="21"/>
      <c r="H23" s="24"/>
      <c r="I23" s="17"/>
    </row>
    <row r="24" ht="21.0" customHeight="true">
      <c r="B24" s="5"/>
      <c r="C24" s="5"/>
      <c r="D24" s="5"/>
      <c r="E24" s="5"/>
      <c r="F24" s="5"/>
      <c r="G24" s="5"/>
      <c r="H24" s="5"/>
      <c r="I24" s="5"/>
      <c r="J24" s="5"/>
    </row>
    <row r="25" ht="21.0" customHeight="true">
      <c r="B25" s="5"/>
      <c r="C25" s="5"/>
      <c r="D25" s="5"/>
      <c r="E25" s="5"/>
      <c r="F25" s="5"/>
      <c r="G25" s="5"/>
      <c r="H25" s="5"/>
      <c r="I25" s="5"/>
      <c r="J25" s="5"/>
    </row>
    <row r="26" ht="21.0" customHeight="true">
      <c r="B26" s="5"/>
      <c r="C26" s="5"/>
      <c r="D26" s="21" t="s">
        <v>64</v>
      </c>
      <c r="E26" s="5"/>
      <c r="F26" s="5"/>
      <c r="G26" s="5"/>
      <c r="H26" s="5"/>
      <c r="I26" s="5"/>
      <c r="J26" s="5"/>
    </row>
    <row r="27" ht="21.0" customHeight="true">
      <c r="D27" s="26" t="s">
        <v>65</v>
      </c>
      <c r="E27" s="5"/>
      <c r="F27" s="5"/>
    </row>
    <row r="28" ht="21.0" customHeight="true">
      <c r="D28" s="26" t="s">
        <v>66</v>
      </c>
      <c r="E28" s="5"/>
      <c r="F28" s="5"/>
    </row>
  </sheetData>
  <pageMargins bottom="0.75" footer="0.3" header="0.3" left="0.7" right="0.7" top="0.7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/>
  <cols>
    <col min="1" max="1" width="2.0" customWidth="true"/>
    <col min="2" max="2" width="7.7109375" customWidth="true"/>
    <col min="3" max="3" width="7.28515625" customWidth="true"/>
    <col min="4" max="4" width="27.7109375" customWidth="true"/>
    <col min="5" max="5" width="10.85546875" customWidth="true"/>
    <col min="6" max="6" width="10.85546875" customWidth="true"/>
    <col min="7" max="7" width="10.7109375" customWidth="true"/>
    <col min="8" max="8" width="11.7109375" customWidth="true"/>
    <col min="9" max="9" width="11.85546875" customWidth="true"/>
    <col min="10" max="10" width="11.7109375" customWidth="true"/>
    <col min="11" max="11" width="11.42578125" customWidth="true"/>
  </cols>
  <sheetData>
    <row r="4" ht="15.0" customHeight="true">
      <c r="D4" s="28"/>
    </row>
    <row r="5" ht="8.25" customHeight="true">
      <c r="D5" s="28"/>
    </row>
    <row r="6" ht="26.25" customHeight="true"/>
    <row r="7" ht="26.25" customHeight="true">
      <c r="C7" s="28"/>
      <c r="D7" s="28"/>
      <c r="G7" s="28" t="s">
        <v>47</v>
      </c>
      <c r="H7" s="54" t="n">
        <v>44833.64184885417</v>
      </c>
      <c r="J7" s="30"/>
    </row>
    <row r="8" ht="26.25" customHeight="true">
      <c r="C8" s="28"/>
      <c r="D8" s="28"/>
    </row>
    <row r="9" ht="21.0" customHeight="true">
      <c r="B9" s="31" t="s">
        <v>48</v>
      </c>
      <c r="C9" s="32"/>
      <c r="D9" s="33" t="s">
        <v>67</v>
      </c>
      <c r="E9" s="31" t="s">
        <v>49</v>
      </c>
      <c r="F9" s="33" t="s">
        <v>69</v>
      </c>
      <c r="G9" s="31" t="s">
        <v>50</v>
      </c>
      <c r="H9" s="34"/>
      <c r="I9" s="31"/>
      <c r="J9" s="34"/>
    </row>
    <row r="10" ht="21.0" customHeight="true"/>
    <row r="11" ht="21.0" customHeight="true">
      <c r="B11" s="35" t="s">
        <v>51</v>
      </c>
      <c r="C11" s="35" t="s">
        <v>52</v>
      </c>
      <c r="D11" s="35" t="s">
        <v>53</v>
      </c>
      <c r="E11" s="35" t="s">
        <v>54</v>
      </c>
      <c r="F11" s="35" t="s">
        <v>55</v>
      </c>
      <c r="G11" s="35" t="s">
        <v>56</v>
      </c>
    </row>
    <row r="12" ht="21.0" customHeight="true">
      <c r="B12" s="36" t="n">
        <v>1.0</v>
      </c>
      <c r="C12" s="37" t="n">
        <v>3450.0</v>
      </c>
      <c r="D12" s="38" t="str">
        <f>IF(ISBLANK(C12),"",VLOOKUP(C12,Inscripcion!$A$1:$E$200,2,FALSE))</f>
        <v>Oswaldo Ignacio Silva Novoa</v>
      </c>
      <c r="E12" s="39" t="str">
        <f>IF(ISBLANK(C12),"",VLOOKUP(C12,Inscripcion!$A$1:$E$200,3,FALSE))</f>
        <v>Santa Ana</v>
      </c>
      <c r="F12" s="39" t="n">
        <f>IF(ISBLANK(C12),"",VLOOKUP(C12,Inscripcion!$A$1:$E$200,4,FALSE))</f>
        <v>2.0</v>
      </c>
      <c r="G12" s="39" t="n">
        <f>IF(ISBLANK(C12),"",VLOOKUP(C12,Inscripcion!$A$1:$E$200,5,FALSE))</f>
        <v>631.0</v>
      </c>
    </row>
    <row r="13" ht="21.0" customHeight="true">
      <c r="B13" s="36" t="n">
        <v>2.0</v>
      </c>
      <c r="C13" s="37" t="n">
        <v>4077.0</v>
      </c>
      <c r="D13" s="38" t="str">
        <f>IF(ISBLANK(C13),"",VLOOKUP(C13,Inscripcion!$A$1:$E$200,2,FALSE))</f>
        <v>Mateo Rojas Perez</v>
      </c>
      <c r="E13" s="39" t="str">
        <f>IF(ISBLANK(C13),"",VLOOKUP(C13,Inscripcion!$A$1:$E$200,3,FALSE))</f>
        <v>Corredores</v>
      </c>
      <c r="F13" s="39" t="str">
        <f>IF(ISBLANK(C13),"",VLOOKUP(C13,Inscripcion!$A$1:$E$200,4,FALSE))</f>
        <v>NUEVO AFILIADO</v>
      </c>
      <c r="G13" s="39" t="n">
        <f>IF(ISBLANK(C13),"",VLOOKUP(C13,Inscripcion!$A$1:$E$200,5,FALSE))</f>
        <v>500.0</v>
      </c>
    </row>
    <row r="14" ht="21.0" customHeight="true">
      <c r="B14" s="36" t="n">
        <v>3.0</v>
      </c>
      <c r="C14" s="37" t="n">
        <v>4057.0</v>
      </c>
      <c r="D14" s="38" t="str">
        <f>IF(ISBLANK(C14),"",VLOOKUP(C14,Inscripcion!$A$1:$E$200,2,FALSE))</f>
        <v>Marlon Andrey Riggioni Rodriguez</v>
      </c>
      <c r="E14" s="39" t="str">
        <f>IF(ISBLANK(C14),"",VLOOKUP(C14,Inscripcion!$A$1:$E$200,3,FALSE))</f>
        <v>San Carlos</v>
      </c>
      <c r="F14" s="39" t="n">
        <f>IF(ISBLANK(C14),"",VLOOKUP(C14,Inscripcion!$A$1:$E$200,4,FALSE))</f>
        <v>15.0</v>
      </c>
      <c r="G14" s="39" t="n">
        <f>IF(ISBLANK(C14),"",VLOOKUP(C14,Inscripcion!$A$1:$E$200,5,FALSE))</f>
        <v>492.0</v>
      </c>
    </row>
    <row r="15" ht="21.0" customHeight="true">
      <c r="F15" s="40" t="s">
        <v>57</v>
      </c>
      <c r="G15" s="40" t="s">
        <v>57</v>
      </c>
    </row>
    <row r="16" ht="21.0" customHeight="true"/>
    <row r="17" ht="21.0" customHeight="true">
      <c r="B17" s="41" t="s">
        <v>58</v>
      </c>
      <c r="C17" s="41"/>
      <c r="D17" s="41" t="s">
        <v>59</v>
      </c>
      <c r="E17" s="42" t="s">
        <v>60</v>
      </c>
      <c r="F17" s="41" t="s">
        <v>61</v>
      </c>
      <c r="G17" s="41" t="s">
        <v>62</v>
      </c>
      <c r="H17" s="43" t="s">
        <v>63</v>
      </c>
      <c r="I17" s="44"/>
    </row>
    <row r="18" ht="21.0" customHeight="true">
      <c r="B18" s="45" t="n">
        <v>1.0</v>
      </c>
      <c r="C18" s="46" t="n">
        <v>1.0</v>
      </c>
      <c r="D18" s="47" t="str">
        <f>D12</f>
        <v>Oswaldo Ignacio Silva Novoa</v>
      </c>
      <c r="E18" s="48"/>
      <c r="F18" s="48"/>
      <c r="G18" s="48"/>
      <c r="H18" s="49"/>
      <c r="I18" s="44"/>
    </row>
    <row r="19" ht="21.0" customHeight="true">
      <c r="B19" s="50"/>
      <c r="C19" s="46" t="n">
        <v>3.0</v>
      </c>
      <c r="D19" s="47" t="str">
        <f>D14</f>
        <v>Marlon Andrey Riggioni Rodriguez</v>
      </c>
      <c r="E19" s="48"/>
      <c r="F19" s="48"/>
      <c r="G19" s="48"/>
      <c r="H19" s="51"/>
      <c r="I19" s="44"/>
    </row>
    <row r="20" ht="21.0" customHeight="true">
      <c r="B20" s="45" t="n">
        <v>2.0</v>
      </c>
      <c r="C20" s="48" t="n">
        <v>1.0</v>
      </c>
      <c r="D20" s="47" t="str">
        <f>D12</f>
        <v>Oswaldo Ignacio Silva Novoa</v>
      </c>
      <c r="E20" s="48"/>
      <c r="F20" s="48"/>
      <c r="G20" s="48"/>
      <c r="H20" s="49"/>
      <c r="I20" s="44"/>
    </row>
    <row r="21" ht="21.0" customHeight="true">
      <c r="B21" s="50"/>
      <c r="C21" s="48" t="n">
        <v>2.0</v>
      </c>
      <c r="D21" s="47" t="str">
        <f>D13</f>
        <v>Mateo Rojas Perez</v>
      </c>
      <c r="E21" s="48"/>
      <c r="F21" s="48"/>
      <c r="G21" s="48"/>
      <c r="H21" s="51"/>
      <c r="I21" s="44"/>
    </row>
    <row r="22" ht="21.0" customHeight="true">
      <c r="B22" s="45" t="n">
        <v>3.0</v>
      </c>
      <c r="C22" s="48" t="n">
        <v>2.0</v>
      </c>
      <c r="D22" s="47" t="str">
        <f>D13</f>
        <v>Mateo Rojas Perez</v>
      </c>
      <c r="E22" s="48"/>
      <c r="F22" s="48"/>
      <c r="G22" s="48"/>
      <c r="H22" s="52"/>
      <c r="I22" s="44"/>
    </row>
    <row r="23" ht="21.0" customHeight="true">
      <c r="B23" s="50"/>
      <c r="C23" s="48" t="n">
        <v>3.0</v>
      </c>
      <c r="D23" s="47" t="str">
        <f>D14</f>
        <v>Marlon Andrey Riggioni Rodriguez</v>
      </c>
      <c r="E23" s="48"/>
      <c r="F23" s="48"/>
      <c r="G23" s="48"/>
      <c r="H23" s="51"/>
      <c r="I23" s="44"/>
    </row>
    <row r="24" ht="21.0" customHeight="true">
      <c r="B24" s="32"/>
      <c r="C24" s="32"/>
      <c r="D24" s="32"/>
      <c r="E24" s="32"/>
      <c r="F24" s="32"/>
      <c r="G24" s="32"/>
      <c r="H24" s="32"/>
      <c r="I24" s="32"/>
      <c r="J24" s="32"/>
    </row>
    <row r="25" ht="21.0" customHeight="true">
      <c r="B25" s="32"/>
      <c r="C25" s="32"/>
      <c r="D25" s="32"/>
      <c r="E25" s="32"/>
      <c r="F25" s="32"/>
      <c r="G25" s="32"/>
      <c r="H25" s="32"/>
      <c r="I25" s="32"/>
      <c r="J25" s="32"/>
    </row>
    <row r="26" ht="21.0" customHeight="true">
      <c r="B26" s="32"/>
      <c r="C26" s="32"/>
      <c r="D26" s="48" t="s">
        <v>64</v>
      </c>
      <c r="E26" s="32"/>
      <c r="F26" s="32"/>
      <c r="G26" s="32"/>
      <c r="H26" s="32"/>
      <c r="I26" s="32"/>
      <c r="J26" s="32"/>
    </row>
    <row r="27" ht="21.0" customHeight="true">
      <c r="D27" s="53" t="s">
        <v>65</v>
      </c>
      <c r="E27" s="32"/>
      <c r="F27" s="32"/>
    </row>
    <row r="28" ht="21.0" customHeight="true">
      <c r="D28" s="53" t="s">
        <v>66</v>
      </c>
      <c r="E28" s="32"/>
      <c r="F28" s="32"/>
    </row>
  </sheetData>
  <pageMargins bottom="0.75" footer="0.3" header="0.3" left="0.7" right="0.7" top="0.7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/>
  <cols>
    <col min="1" max="1" width="2.0" customWidth="true"/>
    <col min="2" max="2" width="7.7109375" customWidth="true"/>
    <col min="3" max="3" width="7.28515625" customWidth="true"/>
    <col min="4" max="4" width="27.7109375" customWidth="true"/>
    <col min="5" max="5" width="10.85546875" customWidth="true"/>
    <col min="6" max="6" width="10.85546875" customWidth="true"/>
    <col min="7" max="7" width="10.7109375" customWidth="true"/>
    <col min="8" max="8" width="11.7109375" customWidth="true"/>
    <col min="9" max="9" width="11.85546875" customWidth="true"/>
    <col min="10" max="10" width="11.7109375" customWidth="true"/>
    <col min="11" max="11" width="11.42578125" customWidth="true"/>
  </cols>
  <sheetData>
    <row r="4" ht="15.0" customHeight="true">
      <c r="D4" s="55"/>
    </row>
    <row r="5" ht="8.25" customHeight="true">
      <c r="D5" s="55"/>
    </row>
    <row r="6" ht="26.25" customHeight="true"/>
    <row r="7" ht="26.25" customHeight="true">
      <c r="C7" s="55"/>
      <c r="D7" s="55"/>
      <c r="G7" s="55" t="s">
        <v>47</v>
      </c>
      <c r="H7" s="81" t="n">
        <v>44833.641850127315</v>
      </c>
      <c r="J7" s="57"/>
    </row>
    <row r="8" ht="26.25" customHeight="true">
      <c r="C8" s="55"/>
      <c r="D8" s="55"/>
    </row>
    <row r="9" ht="21.0" customHeight="true">
      <c r="B9" s="58" t="s">
        <v>48</v>
      </c>
      <c r="C9" s="59"/>
      <c r="D9" s="60" t="s">
        <v>67</v>
      </c>
      <c r="E9" s="58" t="s">
        <v>49</v>
      </c>
      <c r="F9" s="60" t="s">
        <v>70</v>
      </c>
      <c r="G9" s="58" t="s">
        <v>50</v>
      </c>
      <c r="H9" s="61"/>
      <c r="I9" s="58"/>
      <c r="J9" s="61"/>
    </row>
    <row r="10" ht="21.0" customHeight="true"/>
    <row r="11" ht="21.0" customHeight="true">
      <c r="B11" s="62" t="s">
        <v>51</v>
      </c>
      <c r="C11" s="62" t="s">
        <v>52</v>
      </c>
      <c r="D11" s="62" t="s">
        <v>53</v>
      </c>
      <c r="E11" s="62" t="s">
        <v>54</v>
      </c>
      <c r="F11" s="62" t="s">
        <v>55</v>
      </c>
      <c r="G11" s="62" t="s">
        <v>56</v>
      </c>
    </row>
    <row r="12" ht="21.0" customHeight="true">
      <c r="B12" s="63" t="n">
        <v>1.0</v>
      </c>
      <c r="C12" s="64" t="n">
        <v>3896.0</v>
      </c>
      <c r="D12" s="65" t="str">
        <f>IF(ISBLANK(C12),"",VLOOKUP(C12,Inscripcion!$A$1:$E$200,2,FALSE))</f>
        <v>Moises Dani Campos Cruz</v>
      </c>
      <c r="E12" s="66" t="str">
        <f>IF(ISBLANK(C12),"",VLOOKUP(C12,Inscripcion!$A$1:$E$200,3,FALSE))</f>
        <v>Alajuela</v>
      </c>
      <c r="F12" s="66" t="n">
        <f>IF(ISBLANK(C12),"",VLOOKUP(C12,Inscripcion!$A$1:$E$200,4,FALSE))</f>
        <v>3.0</v>
      </c>
      <c r="G12" s="66" t="n">
        <f>IF(ISBLANK(C12),"",VLOOKUP(C12,Inscripcion!$A$1:$E$200,5,FALSE))</f>
        <v>618.0</v>
      </c>
    </row>
    <row r="13" ht="21.0" customHeight="true">
      <c r="B13" s="63" t="n">
        <v>2.0</v>
      </c>
      <c r="C13" s="64" t="n">
        <v>4076.0</v>
      </c>
      <c r="D13" s="65" t="str">
        <f>IF(ISBLANK(C13),"",VLOOKUP(C13,Inscripcion!$A$1:$E$200,2,FALSE))</f>
        <v>Serio Espinoza Escobar</v>
      </c>
      <c r="E13" s="66" t="str">
        <f>IF(ISBLANK(C13),"",VLOOKUP(C13,Inscripcion!$A$1:$E$200,3,FALSE))</f>
        <v>Corredores</v>
      </c>
      <c r="F13" s="66" t="str">
        <f>IF(ISBLANK(C13),"",VLOOKUP(C13,Inscripcion!$A$1:$E$200,4,FALSE))</f>
        <v>NUEVO AFILIADO</v>
      </c>
      <c r="G13" s="66" t="n">
        <f>IF(ISBLANK(C13),"",VLOOKUP(C13,Inscripcion!$A$1:$E$200,5,FALSE))</f>
        <v>500.0</v>
      </c>
    </row>
    <row r="14" ht="21.0" customHeight="true">
      <c r="B14" s="63" t="n">
        <v>3.0</v>
      </c>
      <c r="C14" s="64" t="n">
        <v>4002.0</v>
      </c>
      <c r="D14" s="65" t="str">
        <f>IF(ISBLANK(C14),"",VLOOKUP(C14,Inscripcion!$A$1:$E$200,2,FALSE))</f>
        <v>Ismael Cárdenas Acosta</v>
      </c>
      <c r="E14" s="66" t="str">
        <f>IF(ISBLANK(C14),"",VLOOKUP(C14,Inscripcion!$A$1:$E$200,3,FALSE))</f>
        <v>Santo Domingo</v>
      </c>
      <c r="F14" s="66" t="n">
        <f>IF(ISBLANK(C14),"",VLOOKUP(C14,Inscripcion!$A$1:$E$200,4,FALSE))</f>
        <v>16.0</v>
      </c>
      <c r="G14" s="66" t="n">
        <f>IF(ISBLANK(C14),"",VLOOKUP(C14,Inscripcion!$A$1:$E$200,5,FALSE))</f>
        <v>491.0</v>
      </c>
    </row>
    <row r="15" ht="21.0" customHeight="true">
      <c r="F15" s="67" t="s">
        <v>57</v>
      </c>
      <c r="G15" s="67" t="s">
        <v>57</v>
      </c>
    </row>
    <row r="16" ht="21.0" customHeight="true"/>
    <row r="17" ht="21.0" customHeight="true">
      <c r="B17" s="68" t="s">
        <v>58</v>
      </c>
      <c r="C17" s="68"/>
      <c r="D17" s="68" t="s">
        <v>59</v>
      </c>
      <c r="E17" s="69" t="s">
        <v>60</v>
      </c>
      <c r="F17" s="68" t="s">
        <v>61</v>
      </c>
      <c r="G17" s="68" t="s">
        <v>62</v>
      </c>
      <c r="H17" s="70" t="s">
        <v>63</v>
      </c>
      <c r="I17" s="71"/>
    </row>
    <row r="18" ht="21.0" customHeight="true">
      <c r="B18" s="72" t="n">
        <v>1.0</v>
      </c>
      <c r="C18" s="73" t="n">
        <v>1.0</v>
      </c>
      <c r="D18" s="74" t="str">
        <f>D12</f>
        <v>Moises Dani Campos Cruz</v>
      </c>
      <c r="E18" s="75"/>
      <c r="F18" s="75"/>
      <c r="G18" s="75"/>
      <c r="H18" s="76"/>
      <c r="I18" s="71"/>
    </row>
    <row r="19" ht="21.0" customHeight="true">
      <c r="B19" s="77"/>
      <c r="C19" s="73" t="n">
        <v>3.0</v>
      </c>
      <c r="D19" s="74" t="str">
        <f>D14</f>
        <v>Ismael Cárdenas Acosta</v>
      </c>
      <c r="E19" s="75"/>
      <c r="F19" s="75"/>
      <c r="G19" s="75"/>
      <c r="H19" s="78"/>
      <c r="I19" s="71"/>
    </row>
    <row r="20" ht="21.0" customHeight="true">
      <c r="B20" s="72" t="n">
        <v>2.0</v>
      </c>
      <c r="C20" s="75" t="n">
        <v>1.0</v>
      </c>
      <c r="D20" s="74" t="str">
        <f>D12</f>
        <v>Moises Dani Campos Cruz</v>
      </c>
      <c r="E20" s="75"/>
      <c r="F20" s="75"/>
      <c r="G20" s="75"/>
      <c r="H20" s="76"/>
      <c r="I20" s="71"/>
    </row>
    <row r="21" ht="21.0" customHeight="true">
      <c r="B21" s="77"/>
      <c r="C21" s="75" t="n">
        <v>2.0</v>
      </c>
      <c r="D21" s="74" t="str">
        <f>D13</f>
        <v>Serio Espinoza Escobar</v>
      </c>
      <c r="E21" s="75"/>
      <c r="F21" s="75"/>
      <c r="G21" s="75"/>
      <c r="H21" s="78"/>
      <c r="I21" s="71"/>
    </row>
    <row r="22" ht="21.0" customHeight="true">
      <c r="B22" s="72" t="n">
        <v>3.0</v>
      </c>
      <c r="C22" s="75" t="n">
        <v>2.0</v>
      </c>
      <c r="D22" s="74" t="str">
        <f>D13</f>
        <v>Serio Espinoza Escobar</v>
      </c>
      <c r="E22" s="75"/>
      <c r="F22" s="75"/>
      <c r="G22" s="75"/>
      <c r="H22" s="79"/>
      <c r="I22" s="71"/>
    </row>
    <row r="23" ht="21.0" customHeight="true">
      <c r="B23" s="77"/>
      <c r="C23" s="75" t="n">
        <v>3.0</v>
      </c>
      <c r="D23" s="74" t="str">
        <f>D14</f>
        <v>Ismael Cárdenas Acosta</v>
      </c>
      <c r="E23" s="75"/>
      <c r="F23" s="75"/>
      <c r="G23" s="75"/>
      <c r="H23" s="78"/>
      <c r="I23" s="71"/>
    </row>
    <row r="24" ht="21.0" customHeight="true">
      <c r="B24" s="59"/>
      <c r="C24" s="59"/>
      <c r="D24" s="59"/>
      <c r="E24" s="59"/>
      <c r="F24" s="59"/>
      <c r="G24" s="59"/>
      <c r="H24" s="59"/>
      <c r="I24" s="59"/>
      <c r="J24" s="59"/>
    </row>
    <row r="25" ht="21.0" customHeight="true">
      <c r="B25" s="59"/>
      <c r="C25" s="59"/>
      <c r="D25" s="59"/>
      <c r="E25" s="59"/>
      <c r="F25" s="59"/>
      <c r="G25" s="59"/>
      <c r="H25" s="59"/>
      <c r="I25" s="59"/>
      <c r="J25" s="59"/>
    </row>
    <row r="26" ht="21.0" customHeight="true">
      <c r="B26" s="59"/>
      <c r="C26" s="59"/>
      <c r="D26" s="75" t="s">
        <v>64</v>
      </c>
      <c r="E26" s="59"/>
      <c r="F26" s="59"/>
      <c r="G26" s="59"/>
      <c r="H26" s="59"/>
      <c r="I26" s="59"/>
      <c r="J26" s="59"/>
    </row>
    <row r="27" ht="21.0" customHeight="true">
      <c r="D27" s="80" t="s">
        <v>65</v>
      </c>
      <c r="E27" s="59"/>
      <c r="F27" s="59"/>
    </row>
    <row r="28" ht="21.0" customHeight="true">
      <c r="D28" s="80" t="s">
        <v>66</v>
      </c>
      <c r="E28" s="59"/>
      <c r="F28" s="59"/>
    </row>
  </sheetData>
  <pageMargins bottom="0.75" footer="0.3" header="0.3" left="0.7" right="0.7" top="0.7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/>
  <cols>
    <col min="1" max="1" width="2.0" customWidth="true"/>
    <col min="2" max="2" width="7.7109375" customWidth="true"/>
    <col min="3" max="3" width="7.28515625" customWidth="true"/>
    <col min="4" max="4" width="27.7109375" customWidth="true"/>
    <col min="5" max="5" width="10.85546875" customWidth="true"/>
    <col min="6" max="6" width="10.85546875" customWidth="true"/>
    <col min="7" max="7" width="10.7109375" customWidth="true"/>
    <col min="8" max="8" width="11.7109375" customWidth="true"/>
    <col min="9" max="9" width="11.85546875" customWidth="true"/>
    <col min="10" max="10" width="11.7109375" customWidth="true"/>
    <col min="11" max="11" width="11.42578125" customWidth="true"/>
  </cols>
  <sheetData>
    <row r="4" ht="15.0" customHeight="true">
      <c r="D4" s="82"/>
    </row>
    <row r="5" ht="8.25" customHeight="true">
      <c r="D5" s="82"/>
    </row>
    <row r="6" ht="26.25" customHeight="true"/>
    <row r="7" ht="26.25" customHeight="true">
      <c r="C7" s="82"/>
      <c r="D7" s="82"/>
      <c r="G7" s="82" t="s">
        <v>47</v>
      </c>
      <c r="H7" s="108" t="n">
        <v>44833.641851203705</v>
      </c>
      <c r="J7" s="84"/>
    </row>
    <row r="8" ht="26.25" customHeight="true">
      <c r="C8" s="82"/>
      <c r="D8" s="82"/>
    </row>
    <row r="9" ht="21.0" customHeight="true">
      <c r="B9" s="85" t="s">
        <v>48</v>
      </c>
      <c r="C9" s="86"/>
      <c r="D9" s="87" t="s">
        <v>67</v>
      </c>
      <c r="E9" s="85" t="s">
        <v>49</v>
      </c>
      <c r="F9" s="87" t="s">
        <v>71</v>
      </c>
      <c r="G9" s="85" t="s">
        <v>50</v>
      </c>
      <c r="H9" s="88"/>
      <c r="I9" s="85"/>
      <c r="J9" s="88"/>
    </row>
    <row r="10" ht="21.0" customHeight="true"/>
    <row r="11" ht="21.0" customHeight="true">
      <c r="B11" s="89" t="s">
        <v>51</v>
      </c>
      <c r="C11" s="89" t="s">
        <v>52</v>
      </c>
      <c r="D11" s="89" t="s">
        <v>53</v>
      </c>
      <c r="E11" s="89" t="s">
        <v>54</v>
      </c>
      <c r="F11" s="89" t="s">
        <v>55</v>
      </c>
      <c r="G11" s="89" t="s">
        <v>56</v>
      </c>
    </row>
    <row r="12" ht="21.0" customHeight="true">
      <c r="B12" s="90" t="n">
        <v>1.0</v>
      </c>
      <c r="C12" s="91" t="n">
        <v>3458.0</v>
      </c>
      <c r="D12" s="92" t="str">
        <f>IF(ISBLANK(C12),"",VLOOKUP(C12,Inscripcion!$A$1:$E$200,2,FALSE))</f>
        <v>Santiago Alvarez Longhi</v>
      </c>
      <c r="E12" s="93" t="str">
        <f>IF(ISBLANK(C12),"",VLOOKUP(C12,Inscripcion!$A$1:$E$200,3,FALSE))</f>
        <v>Santo Domingo</v>
      </c>
      <c r="F12" s="93" t="n">
        <f>IF(ISBLANK(C12),"",VLOOKUP(C12,Inscripcion!$A$1:$E$200,4,FALSE))</f>
        <v>4.0</v>
      </c>
      <c r="G12" s="93" t="n">
        <f>IF(ISBLANK(C12),"",VLOOKUP(C12,Inscripcion!$A$1:$E$200,5,FALSE))</f>
        <v>596.0</v>
      </c>
    </row>
    <row r="13" ht="21.0" customHeight="true">
      <c r="B13" s="90" t="n">
        <v>2.0</v>
      </c>
      <c r="C13" s="91" t="n">
        <v>4067.0</v>
      </c>
      <c r="D13" s="92" t="str">
        <f>IF(ISBLANK(C13),"",VLOOKUP(C13,Inscripcion!$A$1:$E$200,2,FALSE))</f>
        <v>Sebastian Sanchez Delgado</v>
      </c>
      <c r="E13" s="93" t="str">
        <f>IF(ISBLANK(C13),"",VLOOKUP(C13,Inscripcion!$A$1:$E$200,3,FALSE))</f>
        <v>Escazú</v>
      </c>
      <c r="F13" s="93" t="str">
        <f>IF(ISBLANK(C13),"",VLOOKUP(C13,Inscripcion!$A$1:$E$200,4,FALSE))</f>
        <v>NUEVO AFILIADO</v>
      </c>
      <c r="G13" s="93" t="n">
        <f>IF(ISBLANK(C13),"",VLOOKUP(C13,Inscripcion!$A$1:$E$200,5,FALSE))</f>
        <v>500.0</v>
      </c>
    </row>
    <row r="14" ht="21.0" customHeight="true">
      <c r="B14" s="90" t="n">
        <v>3.0</v>
      </c>
      <c r="C14" s="91" t="n">
        <v>4058.0</v>
      </c>
      <c r="D14" s="92" t="str">
        <f>IF(ISBLANK(C14),"",VLOOKUP(C14,Inscripcion!$A$1:$E$200,2,FALSE))</f>
        <v>Jose Pablo Araya Villalobos</v>
      </c>
      <c r="E14" s="93" t="str">
        <f>IF(ISBLANK(C14),"",VLOOKUP(C14,Inscripcion!$A$1:$E$200,3,FALSE))</f>
        <v>San Carlos</v>
      </c>
      <c r="F14" s="93" t="n">
        <f>IF(ISBLANK(C14),"",VLOOKUP(C14,Inscripcion!$A$1:$E$200,4,FALSE))</f>
        <v>18.0</v>
      </c>
      <c r="G14" s="93" t="n">
        <f>IF(ISBLANK(C14),"",VLOOKUP(C14,Inscripcion!$A$1:$E$200,5,FALSE))</f>
        <v>491.0</v>
      </c>
    </row>
    <row r="15" ht="21.0" customHeight="true">
      <c r="F15" s="94" t="s">
        <v>57</v>
      </c>
      <c r="G15" s="94" t="s">
        <v>57</v>
      </c>
    </row>
    <row r="16" ht="21.0" customHeight="true"/>
    <row r="17" ht="21.0" customHeight="true">
      <c r="B17" s="95" t="s">
        <v>58</v>
      </c>
      <c r="C17" s="95"/>
      <c r="D17" s="95" t="s">
        <v>59</v>
      </c>
      <c r="E17" s="96" t="s">
        <v>60</v>
      </c>
      <c r="F17" s="95" t="s">
        <v>61</v>
      </c>
      <c r="G17" s="95" t="s">
        <v>62</v>
      </c>
      <c r="H17" s="97" t="s">
        <v>63</v>
      </c>
      <c r="I17" s="98"/>
    </row>
    <row r="18" ht="21.0" customHeight="true">
      <c r="B18" s="99" t="n">
        <v>1.0</v>
      </c>
      <c r="C18" s="100" t="n">
        <v>1.0</v>
      </c>
      <c r="D18" s="101" t="str">
        <f>D12</f>
        <v>Santiago Alvarez Longhi</v>
      </c>
      <c r="E18" s="102"/>
      <c r="F18" s="102"/>
      <c r="G18" s="102"/>
      <c r="H18" s="103"/>
      <c r="I18" s="98"/>
    </row>
    <row r="19" ht="21.0" customHeight="true">
      <c r="B19" s="104"/>
      <c r="C19" s="100" t="n">
        <v>3.0</v>
      </c>
      <c r="D19" s="101" t="str">
        <f>D14</f>
        <v>Jose Pablo Araya Villalobos</v>
      </c>
      <c r="E19" s="102"/>
      <c r="F19" s="102"/>
      <c r="G19" s="102"/>
      <c r="H19" s="105"/>
      <c r="I19" s="98"/>
    </row>
    <row r="20" ht="21.0" customHeight="true">
      <c r="B20" s="99" t="n">
        <v>2.0</v>
      </c>
      <c r="C20" s="102" t="n">
        <v>1.0</v>
      </c>
      <c r="D20" s="101" t="str">
        <f>D12</f>
        <v>Santiago Alvarez Longhi</v>
      </c>
      <c r="E20" s="102"/>
      <c r="F20" s="102"/>
      <c r="G20" s="102"/>
      <c r="H20" s="103"/>
      <c r="I20" s="98"/>
    </row>
    <row r="21" ht="21.0" customHeight="true">
      <c r="B21" s="104"/>
      <c r="C21" s="102" t="n">
        <v>2.0</v>
      </c>
      <c r="D21" s="101" t="str">
        <f>D13</f>
        <v>Sebastian Sanchez Delgado</v>
      </c>
      <c r="E21" s="102"/>
      <c r="F21" s="102"/>
      <c r="G21" s="102"/>
      <c r="H21" s="105"/>
      <c r="I21" s="98"/>
    </row>
    <row r="22" ht="21.0" customHeight="true">
      <c r="B22" s="99" t="n">
        <v>3.0</v>
      </c>
      <c r="C22" s="102" t="n">
        <v>2.0</v>
      </c>
      <c r="D22" s="101" t="str">
        <f>D13</f>
        <v>Sebastian Sanchez Delgado</v>
      </c>
      <c r="E22" s="102"/>
      <c r="F22" s="102"/>
      <c r="G22" s="102"/>
      <c r="H22" s="106"/>
      <c r="I22" s="98"/>
    </row>
    <row r="23" ht="21.0" customHeight="true">
      <c r="B23" s="104"/>
      <c r="C23" s="102" t="n">
        <v>3.0</v>
      </c>
      <c r="D23" s="101" t="str">
        <f>D14</f>
        <v>Jose Pablo Araya Villalobos</v>
      </c>
      <c r="E23" s="102"/>
      <c r="F23" s="102"/>
      <c r="G23" s="102"/>
      <c r="H23" s="105"/>
      <c r="I23" s="98"/>
    </row>
    <row r="24" ht="21.0" customHeight="true">
      <c r="B24" s="86"/>
      <c r="C24" s="86"/>
      <c r="D24" s="86"/>
      <c r="E24" s="86"/>
      <c r="F24" s="86"/>
      <c r="G24" s="86"/>
      <c r="H24" s="86"/>
      <c r="I24" s="86"/>
      <c r="J24" s="86"/>
    </row>
    <row r="25" ht="21.0" customHeight="true">
      <c r="B25" s="86"/>
      <c r="C25" s="86"/>
      <c r="D25" s="86"/>
      <c r="E25" s="86"/>
      <c r="F25" s="86"/>
      <c r="G25" s="86"/>
      <c r="H25" s="86"/>
      <c r="I25" s="86"/>
      <c r="J25" s="86"/>
    </row>
    <row r="26" ht="21.0" customHeight="true">
      <c r="B26" s="86"/>
      <c r="C26" s="86"/>
      <c r="D26" s="102" t="s">
        <v>64</v>
      </c>
      <c r="E26" s="86"/>
      <c r="F26" s="86"/>
      <c r="G26" s="86"/>
      <c r="H26" s="86"/>
      <c r="I26" s="86"/>
      <c r="J26" s="86"/>
    </row>
    <row r="27" ht="21.0" customHeight="true">
      <c r="D27" s="107" t="s">
        <v>65</v>
      </c>
      <c r="E27" s="86"/>
      <c r="F27" s="86"/>
    </row>
    <row r="28" ht="21.0" customHeight="true">
      <c r="D28" s="107" t="s">
        <v>66</v>
      </c>
      <c r="E28" s="86"/>
      <c r="F28" s="86"/>
    </row>
  </sheetData>
  <pageMargins bottom="0.75" footer="0.3" header="0.3" left="0.7" right="0.7" top="0.7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/>
  <cols>
    <col min="1" max="1" width="2.0" customWidth="true"/>
    <col min="2" max="2" width="7.7109375" customWidth="true"/>
    <col min="3" max="3" width="7.28515625" customWidth="true"/>
    <col min="4" max="4" width="27.7109375" customWidth="true"/>
    <col min="5" max="5" width="10.85546875" customWidth="true"/>
    <col min="6" max="6" width="10.85546875" customWidth="true"/>
    <col min="7" max="7" width="10.7109375" customWidth="true"/>
    <col min="8" max="8" width="11.7109375" customWidth="true"/>
    <col min="9" max="9" width="11.85546875" customWidth="true"/>
    <col min="10" max="10" width="11.7109375" customWidth="true"/>
    <col min="11" max="11" width="11.42578125" customWidth="true"/>
  </cols>
  <sheetData>
    <row r="4" ht="15.0" customHeight="true">
      <c r="D4" s="109"/>
    </row>
    <row r="5" ht="8.25" customHeight="true">
      <c r="D5" s="109"/>
    </row>
    <row r="6" ht="26.25" customHeight="true"/>
    <row r="7" ht="26.25" customHeight="true">
      <c r="C7" s="109"/>
      <c r="D7" s="109"/>
      <c r="G7" s="109" t="s">
        <v>47</v>
      </c>
      <c r="H7" s="135" t="n">
        <v>44833.641852291665</v>
      </c>
      <c r="J7" s="111"/>
    </row>
    <row r="8" ht="26.25" customHeight="true">
      <c r="C8" s="109"/>
      <c r="D8" s="109"/>
    </row>
    <row r="9" ht="21.0" customHeight="true">
      <c r="B9" s="112" t="s">
        <v>48</v>
      </c>
      <c r="C9" s="113"/>
      <c r="D9" s="114" t="s">
        <v>67</v>
      </c>
      <c r="E9" s="112" t="s">
        <v>49</v>
      </c>
      <c r="F9" s="114" t="s">
        <v>72</v>
      </c>
      <c r="G9" s="112" t="s">
        <v>50</v>
      </c>
      <c r="H9" s="115"/>
      <c r="I9" s="112"/>
      <c r="J9" s="115"/>
    </row>
    <row r="10" ht="21.0" customHeight="true"/>
    <row r="11" ht="21.0" customHeight="true">
      <c r="B11" s="116" t="s">
        <v>51</v>
      </c>
      <c r="C11" s="116" t="s">
        <v>52</v>
      </c>
      <c r="D11" s="116" t="s">
        <v>53</v>
      </c>
      <c r="E11" s="116" t="s">
        <v>54</v>
      </c>
      <c r="F11" s="116" t="s">
        <v>55</v>
      </c>
      <c r="G11" s="116" t="s">
        <v>56</v>
      </c>
    </row>
    <row r="12" ht="21.0" customHeight="true">
      <c r="B12" s="117" t="n">
        <v>1.0</v>
      </c>
      <c r="C12" s="118" t="n">
        <v>3671.0</v>
      </c>
      <c r="D12" s="119" t="str">
        <f>IF(ISBLANK(C12),"",VLOOKUP(C12,Inscripcion!$A$1:$E$200,2,FALSE))</f>
        <v>Nicolas Ovares Castro</v>
      </c>
      <c r="E12" s="120" t="str">
        <f>IF(ISBLANK(C12),"",VLOOKUP(C12,Inscripcion!$A$1:$E$200,3,FALSE))</f>
        <v>Santa Ana</v>
      </c>
      <c r="F12" s="120" t="n">
        <f>IF(ISBLANK(C12),"",VLOOKUP(C12,Inscripcion!$A$1:$E$200,4,FALSE))</f>
        <v>5.0</v>
      </c>
      <c r="G12" s="120" t="n">
        <f>IF(ISBLANK(C12),"",VLOOKUP(C12,Inscripcion!$A$1:$E$200,5,FALSE))</f>
        <v>585.0</v>
      </c>
    </row>
    <row r="13" ht="21.0" customHeight="true">
      <c r="B13" s="117" t="n">
        <v>2.0</v>
      </c>
      <c r="C13" s="118" t="n">
        <v>4066.0</v>
      </c>
      <c r="D13" s="119" t="str">
        <f>IF(ISBLANK(C13),"",VLOOKUP(C13,Inscripcion!$A$1:$E$200,2,FALSE))</f>
        <v>José Ignacio Retana Aguilar</v>
      </c>
      <c r="E13" s="120" t="str">
        <f>IF(ISBLANK(C13),"",VLOOKUP(C13,Inscripcion!$A$1:$E$200,3,FALSE))</f>
        <v>Montes de Oca</v>
      </c>
      <c r="F13" s="120" t="str">
        <f>IF(ISBLANK(C13),"",VLOOKUP(C13,Inscripcion!$A$1:$E$200,4,FALSE))</f>
        <v>NUEVO AFILIADO</v>
      </c>
      <c r="G13" s="120" t="n">
        <f>IF(ISBLANK(C13),"",VLOOKUP(C13,Inscripcion!$A$1:$E$200,5,FALSE))</f>
        <v>500.0</v>
      </c>
    </row>
    <row r="14" ht="21.0" customHeight="true">
      <c r="B14" s="117" t="n">
        <v>3.0</v>
      </c>
      <c r="C14" s="118" t="n">
        <v>4001.0</v>
      </c>
      <c r="D14" s="119" t="str">
        <f>IF(ISBLANK(C14),"",VLOOKUP(C14,Inscripcion!$A$1:$E$200,2,FALSE))</f>
        <v>Mauricio Leitón Salazar</v>
      </c>
      <c r="E14" s="120" t="str">
        <f>IF(ISBLANK(C14),"",VLOOKUP(C14,Inscripcion!$A$1:$E$200,3,FALSE))</f>
        <v>Santo Domingo</v>
      </c>
      <c r="F14" s="120" t="n">
        <f>IF(ISBLANK(C14),"",VLOOKUP(C14,Inscripcion!$A$1:$E$200,4,FALSE))</f>
        <v>19.0</v>
      </c>
      <c r="G14" s="120" t="n">
        <f>IF(ISBLANK(C14),"",VLOOKUP(C14,Inscripcion!$A$1:$E$200,5,FALSE))</f>
        <v>481.0</v>
      </c>
    </row>
    <row r="15" ht="21.0" customHeight="true">
      <c r="F15" s="121" t="s">
        <v>57</v>
      </c>
      <c r="G15" s="121" t="s">
        <v>57</v>
      </c>
    </row>
    <row r="16" ht="21.0" customHeight="true"/>
    <row r="17" ht="21.0" customHeight="true">
      <c r="B17" s="122" t="s">
        <v>58</v>
      </c>
      <c r="C17" s="122"/>
      <c r="D17" s="122" t="s">
        <v>59</v>
      </c>
      <c r="E17" s="123" t="s">
        <v>60</v>
      </c>
      <c r="F17" s="122" t="s">
        <v>61</v>
      </c>
      <c r="G17" s="122" t="s">
        <v>62</v>
      </c>
      <c r="H17" s="124" t="s">
        <v>63</v>
      </c>
      <c r="I17" s="125"/>
    </row>
    <row r="18" ht="21.0" customHeight="true">
      <c r="B18" s="126" t="n">
        <v>1.0</v>
      </c>
      <c r="C18" s="127" t="n">
        <v>1.0</v>
      </c>
      <c r="D18" s="128" t="str">
        <f>D12</f>
        <v>Nicolas Ovares Castro</v>
      </c>
      <c r="E18" s="129"/>
      <c r="F18" s="129"/>
      <c r="G18" s="129"/>
      <c r="H18" s="130"/>
      <c r="I18" s="125"/>
    </row>
    <row r="19" ht="21.0" customHeight="true">
      <c r="B19" s="131"/>
      <c r="C19" s="127" t="n">
        <v>3.0</v>
      </c>
      <c r="D19" s="128" t="str">
        <f>D14</f>
        <v>Mauricio Leitón Salazar</v>
      </c>
      <c r="E19" s="129"/>
      <c r="F19" s="129"/>
      <c r="G19" s="129"/>
      <c r="H19" s="132"/>
      <c r="I19" s="125"/>
    </row>
    <row r="20" ht="21.0" customHeight="true">
      <c r="B20" s="126" t="n">
        <v>2.0</v>
      </c>
      <c r="C20" s="129" t="n">
        <v>1.0</v>
      </c>
      <c r="D20" s="128" t="str">
        <f>D12</f>
        <v>Nicolas Ovares Castro</v>
      </c>
      <c r="E20" s="129"/>
      <c r="F20" s="129"/>
      <c r="G20" s="129"/>
      <c r="H20" s="130"/>
      <c r="I20" s="125"/>
    </row>
    <row r="21" ht="21.0" customHeight="true">
      <c r="B21" s="131"/>
      <c r="C21" s="129" t="n">
        <v>2.0</v>
      </c>
      <c r="D21" s="128" t="str">
        <f>D13</f>
        <v>José Ignacio Retana Aguilar</v>
      </c>
      <c r="E21" s="129"/>
      <c r="F21" s="129"/>
      <c r="G21" s="129"/>
      <c r="H21" s="132"/>
      <c r="I21" s="125"/>
    </row>
    <row r="22" ht="21.0" customHeight="true">
      <c r="B22" s="126" t="n">
        <v>3.0</v>
      </c>
      <c r="C22" s="129" t="n">
        <v>2.0</v>
      </c>
      <c r="D22" s="128" t="str">
        <f>D13</f>
        <v>José Ignacio Retana Aguilar</v>
      </c>
      <c r="E22" s="129"/>
      <c r="F22" s="129"/>
      <c r="G22" s="129"/>
      <c r="H22" s="133"/>
      <c r="I22" s="125"/>
    </row>
    <row r="23" ht="21.0" customHeight="true">
      <c r="B23" s="131"/>
      <c r="C23" s="129" t="n">
        <v>3.0</v>
      </c>
      <c r="D23" s="128" t="str">
        <f>D14</f>
        <v>Mauricio Leitón Salazar</v>
      </c>
      <c r="E23" s="129"/>
      <c r="F23" s="129"/>
      <c r="G23" s="129"/>
      <c r="H23" s="132"/>
      <c r="I23" s="125"/>
    </row>
    <row r="24" ht="21.0" customHeight="true">
      <c r="B24" s="113"/>
      <c r="C24" s="113"/>
      <c r="D24" s="113"/>
      <c r="E24" s="113"/>
      <c r="F24" s="113"/>
      <c r="G24" s="113"/>
      <c r="H24" s="113"/>
      <c r="I24" s="113"/>
      <c r="J24" s="113"/>
    </row>
    <row r="25" ht="21.0" customHeight="true">
      <c r="B25" s="113"/>
      <c r="C25" s="113"/>
      <c r="D25" s="113"/>
      <c r="E25" s="113"/>
      <c r="F25" s="113"/>
      <c r="G25" s="113"/>
      <c r="H25" s="113"/>
      <c r="I25" s="113"/>
      <c r="J25" s="113"/>
    </row>
    <row r="26" ht="21.0" customHeight="true">
      <c r="B26" s="113"/>
      <c r="C26" s="113"/>
      <c r="D26" s="129" t="s">
        <v>64</v>
      </c>
      <c r="E26" s="113"/>
      <c r="F26" s="113"/>
      <c r="G26" s="113"/>
      <c r="H26" s="113"/>
      <c r="I26" s="113"/>
      <c r="J26" s="113"/>
    </row>
    <row r="27" ht="21.0" customHeight="true">
      <c r="D27" s="134" t="s">
        <v>65</v>
      </c>
      <c r="E27" s="113"/>
      <c r="F27" s="113"/>
    </row>
    <row r="28" ht="21.0" customHeight="true">
      <c r="D28" s="134" t="s">
        <v>66</v>
      </c>
      <c r="E28" s="113"/>
      <c r="F28" s="113"/>
    </row>
  </sheetData>
  <pageMargins bottom="0.75" footer="0.3" header="0.3" left="0.7" right="0.7" top="0.7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/>
  <cols>
    <col min="1" max="1" width="2.0" customWidth="true"/>
    <col min="2" max="2" width="7.7109375" customWidth="true"/>
    <col min="3" max="3" width="7.28515625" customWidth="true"/>
    <col min="4" max="4" width="27.7109375" customWidth="true"/>
    <col min="5" max="5" width="10.85546875" customWidth="true"/>
    <col min="6" max="6" width="10.85546875" customWidth="true"/>
    <col min="7" max="7" width="10.7109375" customWidth="true"/>
    <col min="8" max="8" width="11.7109375" customWidth="true"/>
    <col min="9" max="9" width="11.85546875" customWidth="true"/>
    <col min="10" max="10" width="11.7109375" customWidth="true"/>
    <col min="11" max="11" width="11.42578125" customWidth="true"/>
  </cols>
  <sheetData>
    <row r="4" ht="15.0" customHeight="true">
      <c r="D4" s="136"/>
    </row>
    <row r="5" ht="8.25" customHeight="true">
      <c r="D5" s="136"/>
    </row>
    <row r="6" ht="26.25" customHeight="true"/>
    <row r="7" ht="26.25" customHeight="true">
      <c r="C7" s="136"/>
      <c r="D7" s="136"/>
      <c r="G7" s="136" t="s">
        <v>47</v>
      </c>
      <c r="H7" s="162" t="n">
        <v>44833.64185355324</v>
      </c>
      <c r="J7" s="138"/>
    </row>
    <row r="8" ht="26.25" customHeight="true">
      <c r="C8" s="136"/>
      <c r="D8" s="136"/>
    </row>
    <row r="9" ht="21.0" customHeight="true">
      <c r="B9" s="139" t="s">
        <v>48</v>
      </c>
      <c r="C9" s="140"/>
      <c r="D9" s="141" t="s">
        <v>67</v>
      </c>
      <c r="E9" s="139" t="s">
        <v>49</v>
      </c>
      <c r="F9" s="141" t="s">
        <v>73</v>
      </c>
      <c r="G9" s="139" t="s">
        <v>50</v>
      </c>
      <c r="H9" s="142"/>
      <c r="I9" s="139"/>
      <c r="J9" s="142"/>
    </row>
    <row r="10" ht="21.0" customHeight="true"/>
    <row r="11" ht="21.0" customHeight="true">
      <c r="B11" s="143" t="s">
        <v>51</v>
      </c>
      <c r="C11" s="143" t="s">
        <v>52</v>
      </c>
      <c r="D11" s="143" t="s">
        <v>53</v>
      </c>
      <c r="E11" s="143" t="s">
        <v>54</v>
      </c>
      <c r="F11" s="143" t="s">
        <v>55</v>
      </c>
      <c r="G11" s="143" t="s">
        <v>56</v>
      </c>
    </row>
    <row r="12" ht="21.0" customHeight="true">
      <c r="B12" s="144" t="n">
        <v>1.0</v>
      </c>
      <c r="C12" s="145" t="n">
        <v>3660.0</v>
      </c>
      <c r="D12" s="146" t="str">
        <f>IF(ISBLANK(C12),"",VLOOKUP(C12,Inscripcion!$A$1:$E$200,2,FALSE))</f>
        <v>Samuel Madriz Montero</v>
      </c>
      <c r="E12" s="147" t="str">
        <f>IF(ISBLANK(C12),"",VLOOKUP(C12,Inscripcion!$A$1:$E$200,3,FALSE))</f>
        <v>Santo Domingo</v>
      </c>
      <c r="F12" s="147" t="n">
        <f>IF(ISBLANK(C12),"",VLOOKUP(C12,Inscripcion!$A$1:$E$200,4,FALSE))</f>
        <v>6.0</v>
      </c>
      <c r="G12" s="147" t="n">
        <f>IF(ISBLANK(C12),"",VLOOKUP(C12,Inscripcion!$A$1:$E$200,5,FALSE))</f>
        <v>576.0</v>
      </c>
    </row>
    <row r="13" ht="21.0" customHeight="true">
      <c r="B13" s="144" t="n">
        <v>2.0</v>
      </c>
      <c r="C13" s="145" t="n">
        <v>4053.0</v>
      </c>
      <c r="D13" s="146" t="str">
        <f>IF(ISBLANK(C13),"",VLOOKUP(C13,Inscripcion!$A$1:$E$200,2,FALSE))</f>
        <v>Luca Mancino Rivera</v>
      </c>
      <c r="E13" s="147" t="str">
        <f>IF(ISBLANK(C13),"",VLOOKUP(C13,Inscripcion!$A$1:$E$200,3,FALSE))</f>
        <v>Cartago</v>
      </c>
      <c r="F13" s="147" t="n">
        <f>IF(ISBLANK(C13),"",VLOOKUP(C13,Inscripcion!$A$1:$E$200,4,FALSE))</f>
        <v>13.0</v>
      </c>
      <c r="G13" s="147" t="n">
        <f>IF(ISBLANK(C13),"",VLOOKUP(C13,Inscripcion!$A$1:$E$200,5,FALSE))</f>
        <v>502.0</v>
      </c>
    </row>
    <row r="14" ht="21.0" customHeight="true">
      <c r="B14" s="144" t="n">
        <v>3.0</v>
      </c>
      <c r="C14" s="145" t="n">
        <v>3846.0</v>
      </c>
      <c r="D14" s="146" t="str">
        <f>IF(ISBLANK(C14),"",VLOOKUP(C14,Inscripcion!$A$1:$E$200,2,FALSE))</f>
        <v>Adrian Meltzer Aizenman</v>
      </c>
      <c r="E14" s="147" t="str">
        <f>IF(ISBLANK(C14),"",VLOOKUP(C14,Inscripcion!$A$1:$E$200,3,FALSE))</f>
        <v>Escazu</v>
      </c>
      <c r="F14" s="147" t="n">
        <f>IF(ISBLANK(C14),"",VLOOKUP(C14,Inscripcion!$A$1:$E$200,4,FALSE))</f>
        <v>23.0</v>
      </c>
      <c r="G14" s="147" t="n">
        <f>IF(ISBLANK(C14),"",VLOOKUP(C14,Inscripcion!$A$1:$E$200,5,FALSE))</f>
        <v>476.0</v>
      </c>
    </row>
    <row r="15" ht="21.0" customHeight="true">
      <c r="F15" s="148" t="s">
        <v>57</v>
      </c>
      <c r="G15" s="148" t="s">
        <v>57</v>
      </c>
    </row>
    <row r="16" ht="21.0" customHeight="true"/>
    <row r="17" ht="21.0" customHeight="true">
      <c r="B17" s="149" t="s">
        <v>58</v>
      </c>
      <c r="C17" s="149"/>
      <c r="D17" s="149" t="s">
        <v>59</v>
      </c>
      <c r="E17" s="150" t="s">
        <v>60</v>
      </c>
      <c r="F17" s="149" t="s">
        <v>61</v>
      </c>
      <c r="G17" s="149" t="s">
        <v>62</v>
      </c>
      <c r="H17" s="151" t="s">
        <v>63</v>
      </c>
      <c r="I17" s="152"/>
    </row>
    <row r="18" ht="21.0" customHeight="true">
      <c r="B18" s="153" t="n">
        <v>1.0</v>
      </c>
      <c r="C18" s="154" t="n">
        <v>1.0</v>
      </c>
      <c r="D18" s="155" t="str">
        <f>D12</f>
        <v>Samuel Madriz Montero</v>
      </c>
      <c r="E18" s="156"/>
      <c r="F18" s="156"/>
      <c r="G18" s="156"/>
      <c r="H18" s="157"/>
      <c r="I18" s="152"/>
    </row>
    <row r="19" ht="21.0" customHeight="true">
      <c r="B19" s="158"/>
      <c r="C19" s="154" t="n">
        <v>3.0</v>
      </c>
      <c r="D19" s="155" t="str">
        <f>D14</f>
        <v>Adrian Meltzer Aizenman</v>
      </c>
      <c r="E19" s="156"/>
      <c r="F19" s="156"/>
      <c r="G19" s="156"/>
      <c r="H19" s="159"/>
      <c r="I19" s="152"/>
    </row>
    <row r="20" ht="21.0" customHeight="true">
      <c r="B20" s="153" t="n">
        <v>2.0</v>
      </c>
      <c r="C20" s="156" t="n">
        <v>1.0</v>
      </c>
      <c r="D20" s="155" t="str">
        <f>D12</f>
        <v>Samuel Madriz Montero</v>
      </c>
      <c r="E20" s="156"/>
      <c r="F20" s="156"/>
      <c r="G20" s="156"/>
      <c r="H20" s="157"/>
      <c r="I20" s="152"/>
    </row>
    <row r="21" ht="21.0" customHeight="true">
      <c r="B21" s="158"/>
      <c r="C21" s="156" t="n">
        <v>2.0</v>
      </c>
      <c r="D21" s="155" t="str">
        <f>D13</f>
        <v>Luca Mancino Rivera</v>
      </c>
      <c r="E21" s="156"/>
      <c r="F21" s="156"/>
      <c r="G21" s="156"/>
      <c r="H21" s="159"/>
      <c r="I21" s="152"/>
    </row>
    <row r="22" ht="21.0" customHeight="true">
      <c r="B22" s="153" t="n">
        <v>3.0</v>
      </c>
      <c r="C22" s="156" t="n">
        <v>2.0</v>
      </c>
      <c r="D22" s="155" t="str">
        <f>D13</f>
        <v>Luca Mancino Rivera</v>
      </c>
      <c r="E22" s="156"/>
      <c r="F22" s="156"/>
      <c r="G22" s="156"/>
      <c r="H22" s="160"/>
      <c r="I22" s="152"/>
    </row>
    <row r="23" ht="21.0" customHeight="true">
      <c r="B23" s="158"/>
      <c r="C23" s="156" t="n">
        <v>3.0</v>
      </c>
      <c r="D23" s="155" t="str">
        <f>D14</f>
        <v>Adrian Meltzer Aizenman</v>
      </c>
      <c r="E23" s="156"/>
      <c r="F23" s="156"/>
      <c r="G23" s="156"/>
      <c r="H23" s="159"/>
      <c r="I23" s="152"/>
    </row>
    <row r="24" ht="21.0" customHeight="true">
      <c r="B24" s="140"/>
      <c r="C24" s="140"/>
      <c r="D24" s="140"/>
      <c r="E24" s="140"/>
      <c r="F24" s="140"/>
      <c r="G24" s="140"/>
      <c r="H24" s="140"/>
      <c r="I24" s="140"/>
      <c r="J24" s="140"/>
    </row>
    <row r="25" ht="21.0" customHeight="true">
      <c r="B25" s="140"/>
      <c r="C25" s="140"/>
      <c r="D25" s="140"/>
      <c r="E25" s="140"/>
      <c r="F25" s="140"/>
      <c r="G25" s="140"/>
      <c r="H25" s="140"/>
      <c r="I25" s="140"/>
      <c r="J25" s="140"/>
    </row>
    <row r="26" ht="21.0" customHeight="true">
      <c r="B26" s="140"/>
      <c r="C26" s="140"/>
      <c r="D26" s="156" t="s">
        <v>64</v>
      </c>
      <c r="E26" s="140"/>
      <c r="F26" s="140"/>
      <c r="G26" s="140"/>
      <c r="H26" s="140"/>
      <c r="I26" s="140"/>
      <c r="J26" s="140"/>
    </row>
    <row r="27" ht="21.0" customHeight="true">
      <c r="D27" s="161" t="s">
        <v>65</v>
      </c>
      <c r="E27" s="140"/>
      <c r="F27" s="140"/>
    </row>
    <row r="28" ht="21.0" customHeight="true">
      <c r="D28" s="161" t="s">
        <v>66</v>
      </c>
      <c r="E28" s="140"/>
      <c r="F28" s="140"/>
    </row>
  </sheetData>
  <pageMargins bottom="0.75" footer="0.3" header="0.3" left="0.7" right="0.7" top="0.7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/>
  <cols>
    <col min="1" max="1" width="2.0" customWidth="true"/>
    <col min="2" max="2" width="7.7109375" customWidth="true"/>
    <col min="3" max="3" width="7.28515625" customWidth="true"/>
    <col min="4" max="4" width="27.7109375" customWidth="true"/>
    <col min="5" max="5" width="10.85546875" customWidth="true"/>
    <col min="6" max="6" width="10.85546875" customWidth="true"/>
    <col min="7" max="7" width="11.5703125" customWidth="true"/>
    <col min="8" max="8" width="11.85546875" customWidth="true"/>
    <col min="9" max="9" width="12.140625" customWidth="true"/>
    <col min="10" max="10" width="14.5703125" customWidth="true"/>
    <col min="11" max="11" width="11.42578125" customWidth="true"/>
  </cols>
  <sheetData>
    <row r="4" ht="15.0" customHeight="true">
      <c r="D4" s="163"/>
    </row>
    <row r="5" ht="25.5" customHeight="true">
      <c r="D5" s="163"/>
    </row>
    <row r="6" ht="25.5" customHeight="true">
      <c r="D6" s="163"/>
    </row>
    <row r="7" ht="29.25" customHeight="true">
      <c r="C7" s="164"/>
      <c r="D7" s="164"/>
      <c r="E7" s="164"/>
      <c r="F7" s="164"/>
      <c r="G7" s="165" t="s">
        <v>74</v>
      </c>
      <c r="H7" s="187" t="n">
        <v>44833.64185842592</v>
      </c>
      <c r="J7" s="167"/>
    </row>
    <row r="8" ht="20.25" customHeight="true">
      <c r="D8" s="163"/>
      <c r="G8" s="168"/>
    </row>
    <row r="9" ht="21.0" customHeight="true">
      <c r="B9" s="168" t="s">
        <v>75</v>
      </c>
      <c r="C9" s="168"/>
      <c r="D9" s="169" t="s">
        <v>67</v>
      </c>
      <c r="E9" s="168" t="s">
        <v>49</v>
      </c>
      <c r="F9" s="169" t="s">
        <v>77</v>
      </c>
      <c r="G9" s="168" t="s">
        <v>50</v>
      </c>
      <c r="H9" s="169"/>
      <c r="J9" s="164"/>
    </row>
    <row r="10" ht="30.0" customHeight="true"/>
    <row r="11" ht="21.0" customHeight="true">
      <c r="B11" s="168" t="s">
        <v>51</v>
      </c>
      <c r="C11" s="170" t="s">
        <v>52</v>
      </c>
      <c r="D11" s="170" t="s">
        <v>53</v>
      </c>
      <c r="E11" s="170" t="s">
        <v>54</v>
      </c>
      <c r="F11" s="170" t="s">
        <v>55</v>
      </c>
      <c r="G11" s="170" t="s">
        <v>56</v>
      </c>
    </row>
    <row r="12" ht="21.0" customHeight="true">
      <c r="B12" s="171" t="n">
        <v>1.0</v>
      </c>
      <c r="C12" s="172" t="n">
        <v>3696.0</v>
      </c>
      <c r="D12" s="173" t="str">
        <f>IF(ISBLANK(C12),"",VLOOKUP(C12,Inscripcion!$A$1:$E$200,2,FALSE))</f>
        <v>Nicolas Ceciliano Esquivel</v>
      </c>
      <c r="E12" s="174" t="str">
        <f>IF(ISBLANK(C12),"",VLOOKUP(C12,Inscripcion!$A$1:$E$200,3,FALSE))</f>
        <v>Perez zeledon</v>
      </c>
      <c r="F12" s="174" t="n">
        <f>IF(ISBLANK(C12),"",VLOOKUP(C12,Inscripcion!$A$1:$E$200,4,FALSE))</f>
        <v>7.0</v>
      </c>
      <c r="G12" s="174" t="n">
        <f>IF(ISBLANK(C12),"",VLOOKUP(C12,Inscripcion!$A$1:$E$200,5,FALSE))</f>
        <v>544.0</v>
      </c>
    </row>
    <row r="13" ht="21.0" customHeight="true">
      <c r="B13" s="171" t="n">
        <v>2.0</v>
      </c>
      <c r="C13" s="172" t="n">
        <v>3834.0</v>
      </c>
      <c r="D13" s="173" t="str">
        <f>IF(ISBLANK(C13),"",VLOOKUP(C13,Inscripcion!$A$1:$E$200,2,FALSE))</f>
        <v>Carlos Luis Chaves Gomez</v>
      </c>
      <c r="E13" s="174" t="str">
        <f>IF(ISBLANK(C13),"",VLOOKUP(C13,Inscripcion!$A$1:$E$200,3,FALSE))</f>
        <v>Esparza</v>
      </c>
      <c r="F13" s="174" t="n">
        <f>IF(ISBLANK(C13),"",VLOOKUP(C13,Inscripcion!$A$1:$E$200,4,FALSE))</f>
        <v>10.0</v>
      </c>
      <c r="G13" s="174" t="n">
        <f>IF(ISBLANK(C13),"",VLOOKUP(C13,Inscripcion!$A$1:$E$200,5,FALSE))</f>
        <v>518.0</v>
      </c>
    </row>
    <row r="14" ht="21.0" customHeight="true">
      <c r="B14" s="171" t="n">
        <v>3.0</v>
      </c>
      <c r="C14" s="172" t="n">
        <v>4031.0</v>
      </c>
      <c r="D14" s="173" t="str">
        <f>IF(ISBLANK(C14),"",VLOOKUP(C14,Inscripcion!$A$1:$E$200,2,FALSE))</f>
        <v>Yeikel Garcia Trigueros</v>
      </c>
      <c r="E14" s="174" t="str">
        <f>IF(ISBLANK(C14),"",VLOOKUP(C14,Inscripcion!$A$1:$E$200,3,FALSE))</f>
        <v>Santo Domingo</v>
      </c>
      <c r="F14" s="174" t="n">
        <f>IF(ISBLANK(C14),"",VLOOKUP(C14,Inscripcion!$A$1:$E$200,4,FALSE))</f>
        <v>22.0</v>
      </c>
      <c r="G14" s="174" t="n">
        <f>IF(ISBLANK(C14),"",VLOOKUP(C14,Inscripcion!$A$1:$E$200,5,FALSE))</f>
        <v>478.0</v>
      </c>
    </row>
    <row r="15" ht="21.0" customHeight="true">
      <c r="B15" s="171" t="n">
        <v>4.0</v>
      </c>
      <c r="C15" s="172" t="n">
        <v>3725.0</v>
      </c>
      <c r="D15" s="173" t="str">
        <f>IF(ISBLANK(C15),"",VLOOKUP(C15,Inscripcion!$A$1:$E$200,2,FALSE))</f>
        <v>Yariel Astua Segura</v>
      </c>
      <c r="E15" s="174" t="str">
        <f>IF(ISBLANK(C15),"",VLOOKUP(C15,Inscripcion!$A$1:$E$200,3,FALSE))</f>
        <v>Aserrí</v>
      </c>
      <c r="F15" s="174" t="n">
        <f>IF(ISBLANK(C15),"",VLOOKUP(C15,Inscripcion!$A$1:$E$200,4,FALSE))</f>
        <v>36.0</v>
      </c>
      <c r="G15" s="174" t="n">
        <f>IF(ISBLANK(C15),"",VLOOKUP(C15,Inscripcion!$A$1:$E$200,5,FALSE))</f>
        <v>447.0</v>
      </c>
    </row>
    <row r="16" ht="21.0" customHeight="true"/>
    <row r="17" ht="21.0" customHeight="true">
      <c r="B17" s="175" t="s">
        <v>58</v>
      </c>
      <c r="C17" s="175" t="s">
        <v>76</v>
      </c>
      <c r="D17" s="175" t="s">
        <v>59</v>
      </c>
      <c r="E17" s="176" t="s">
        <v>60</v>
      </c>
      <c r="F17" s="175" t="s">
        <v>61</v>
      </c>
      <c r="G17" s="175" t="s">
        <v>62</v>
      </c>
      <c r="H17" s="177" t="s">
        <v>63</v>
      </c>
    </row>
    <row r="18" ht="21.0" customHeight="true">
      <c r="B18" s="178" t="n">
        <v>1.0</v>
      </c>
      <c r="C18" s="179" t="n">
        <v>1.0</v>
      </c>
      <c r="D18" s="180" t="str">
        <f>D12</f>
        <v>Nicolas Ceciliano Esquivel</v>
      </c>
      <c r="E18" s="181"/>
      <c r="F18" s="181"/>
      <c r="G18" s="181"/>
      <c r="H18" s="182"/>
    </row>
    <row r="19" ht="21.0" customHeight="true">
      <c r="B19" s="183"/>
      <c r="C19" s="179" t="n">
        <v>3.0</v>
      </c>
      <c r="D19" s="180" t="str">
        <f>D14</f>
        <v>Yeikel Garcia Trigueros</v>
      </c>
      <c r="E19" s="181"/>
      <c r="F19" s="181"/>
      <c r="G19" s="181"/>
      <c r="H19" s="184"/>
    </row>
    <row r="20" ht="21.0" customHeight="true">
      <c r="B20" s="178" t="n">
        <v>2.0</v>
      </c>
      <c r="C20" s="181" t="n">
        <v>4.0</v>
      </c>
      <c r="D20" s="180" t="str">
        <f>D15</f>
        <v>Yariel Astua Segura</v>
      </c>
      <c r="E20" s="181"/>
      <c r="F20" s="181"/>
      <c r="G20" s="181"/>
      <c r="H20" s="182"/>
    </row>
    <row r="21" ht="21.0" customHeight="true">
      <c r="B21" s="183"/>
      <c r="C21" s="181" t="n">
        <v>2.0</v>
      </c>
      <c r="D21" s="180" t="str">
        <f>D13</f>
        <v>Carlos Luis Chaves Gomez</v>
      </c>
      <c r="E21" s="181"/>
      <c r="F21" s="181"/>
      <c r="G21" s="181"/>
      <c r="H21" s="184"/>
    </row>
    <row r="22" ht="21.0" customHeight="true">
      <c r="B22" s="178" t="n">
        <v>3.0</v>
      </c>
      <c r="C22" s="181" t="n">
        <v>1.0</v>
      </c>
      <c r="D22" s="180" t="str">
        <f>D12</f>
        <v>Nicolas Ceciliano Esquivel</v>
      </c>
      <c r="E22" s="181"/>
      <c r="F22" s="181"/>
      <c r="G22" s="181"/>
      <c r="H22" s="185"/>
    </row>
    <row r="23" ht="21.0" customHeight="true">
      <c r="B23" s="183"/>
      <c r="C23" s="181" t="n">
        <v>2.0</v>
      </c>
      <c r="D23" s="180" t="str">
        <f>D13</f>
        <v>Carlos Luis Chaves Gomez</v>
      </c>
      <c r="E23" s="181"/>
      <c r="F23" s="181"/>
      <c r="G23" s="181"/>
      <c r="H23" s="184"/>
    </row>
    <row r="24" ht="21.0" customHeight="true">
      <c r="B24" s="178" t="n">
        <v>4.0</v>
      </c>
      <c r="C24" s="179" t="n">
        <v>3.0</v>
      </c>
      <c r="D24" s="180" t="str">
        <f>D19</f>
        <v>Yeikel Garcia Trigueros</v>
      </c>
      <c r="E24" s="181"/>
      <c r="F24" s="181"/>
      <c r="G24" s="181"/>
      <c r="H24" s="185"/>
    </row>
    <row r="25" ht="21.0" customHeight="true">
      <c r="B25" s="183"/>
      <c r="C25" s="179" t="n">
        <v>4.0</v>
      </c>
      <c r="D25" s="180" t="str">
        <f>D20</f>
        <v>Yariel Astua Segura</v>
      </c>
      <c r="E25" s="181"/>
      <c r="F25" s="181"/>
      <c r="G25" s="181"/>
      <c r="H25" s="184"/>
    </row>
    <row r="26" ht="21.0" customHeight="true">
      <c r="B26" s="178" t="n">
        <v>5.0</v>
      </c>
      <c r="C26" s="181" t="n">
        <v>1.0</v>
      </c>
      <c r="D26" s="180" t="str">
        <f>D12</f>
        <v>Nicolas Ceciliano Esquivel</v>
      </c>
      <c r="E26" s="181"/>
      <c r="F26" s="181"/>
      <c r="G26" s="181"/>
      <c r="H26" s="185"/>
    </row>
    <row r="27" ht="21.0" customHeight="true">
      <c r="B27" s="183"/>
      <c r="C27" s="181" t="n">
        <v>4.0</v>
      </c>
      <c r="D27" s="180" t="str">
        <f>D15</f>
        <v>Yariel Astua Segura</v>
      </c>
      <c r="E27" s="181"/>
      <c r="F27" s="181"/>
      <c r="G27" s="181"/>
      <c r="H27" s="184"/>
    </row>
    <row r="28" ht="21.0" customHeight="true">
      <c r="B28" s="178" t="n">
        <v>6.0</v>
      </c>
      <c r="C28" s="181" t="n">
        <v>2.0</v>
      </c>
      <c r="D28" s="180" t="str">
        <f>D13</f>
        <v>Carlos Luis Chaves Gomez</v>
      </c>
      <c r="E28" s="181"/>
      <c r="F28" s="181"/>
      <c r="G28" s="181"/>
      <c r="H28" s="185"/>
    </row>
    <row r="29" ht="21.0" customHeight="true">
      <c r="B29" s="183"/>
      <c r="C29" s="181" t="n">
        <v>3.0</v>
      </c>
      <c r="D29" s="180" t="str">
        <f>D24</f>
        <v>Yeikel Garcia Trigueros</v>
      </c>
      <c r="E29" s="181"/>
      <c r="F29" s="181"/>
      <c r="G29" s="181"/>
      <c r="H29" s="184"/>
    </row>
    <row r="30"/>
    <row r="31"/>
    <row r="32"/>
    <row r="33" ht="20.25" customHeight="true">
      <c r="D33" s="181" t="s">
        <v>64</v>
      </c>
    </row>
    <row r="34" ht="20.25" customHeight="true">
      <c r="D34" s="186" t="s">
        <v>65</v>
      </c>
    </row>
    <row r="35" ht="20.25" customHeight="true">
      <c r="D35" s="186" t="s">
        <v>66</v>
      </c>
    </row>
  </sheetData>
  <mergeCells>
    <mergeCell ref="C7:F7"/>
  </mergeCells>
  <pageMargins bottom="0.75" footer="0.3" header="0.3" left="0.7" right="0.7" top="0.7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/>
  <cols>
    <col min="1" max="1" width="2.0" customWidth="true"/>
    <col min="2" max="2" width="7.7109375" customWidth="true"/>
    <col min="3" max="3" width="7.28515625" customWidth="true"/>
    <col min="4" max="4" width="27.7109375" customWidth="true"/>
    <col min="5" max="5" width="10.85546875" customWidth="true"/>
    <col min="6" max="6" width="10.85546875" customWidth="true"/>
    <col min="7" max="7" width="11.5703125" customWidth="true"/>
    <col min="8" max="8" width="11.85546875" customWidth="true"/>
    <col min="9" max="9" width="12.140625" customWidth="true"/>
    <col min="10" max="10" width="14.5703125" customWidth="true"/>
    <col min="11" max="11" width="11.42578125" customWidth="true"/>
  </cols>
  <sheetData>
    <row r="4" ht="15.0" customHeight="true">
      <c r="D4" s="188"/>
    </row>
    <row r="5" ht="25.5" customHeight="true">
      <c r="D5" s="188"/>
    </row>
    <row r="6" ht="25.5" customHeight="true">
      <c r="D6" s="188"/>
    </row>
    <row r="7" ht="29.25" customHeight="true">
      <c r="C7" s="189"/>
      <c r="D7" s="189"/>
      <c r="E7" s="189"/>
      <c r="F7" s="189"/>
      <c r="G7" s="190" t="s">
        <v>74</v>
      </c>
      <c r="H7" s="212" t="n">
        <v>44833.64185951389</v>
      </c>
      <c r="J7" s="192"/>
    </row>
    <row r="8" ht="20.25" customHeight="true">
      <c r="D8" s="188"/>
      <c r="G8" s="193"/>
    </row>
    <row r="9" ht="21.0" customHeight="true">
      <c r="B9" s="193" t="s">
        <v>75</v>
      </c>
      <c r="C9" s="193"/>
      <c r="D9" s="194" t="s">
        <v>67</v>
      </c>
      <c r="E9" s="193" t="s">
        <v>49</v>
      </c>
      <c r="F9" s="194" t="s">
        <v>78</v>
      </c>
      <c r="G9" s="193" t="s">
        <v>50</v>
      </c>
      <c r="H9" s="194"/>
      <c r="J9" s="189"/>
    </row>
    <row r="10" ht="30.0" customHeight="true"/>
    <row r="11" ht="21.0" customHeight="true">
      <c r="B11" s="193" t="s">
        <v>51</v>
      </c>
      <c r="C11" s="195" t="s">
        <v>52</v>
      </c>
      <c r="D11" s="195" t="s">
        <v>53</v>
      </c>
      <c r="E11" s="195" t="s">
        <v>54</v>
      </c>
      <c r="F11" s="195" t="s">
        <v>55</v>
      </c>
      <c r="G11" s="195" t="s">
        <v>56</v>
      </c>
    </row>
    <row r="12" ht="21.0" customHeight="true">
      <c r="B12" s="196" t="n">
        <v>1.0</v>
      </c>
      <c r="C12" s="197" t="n">
        <v>3836.0</v>
      </c>
      <c r="D12" s="198" t="str">
        <f>IF(ISBLANK(C12),"",VLOOKUP(C12,Inscripcion!$A$1:$E$200,2,FALSE))</f>
        <v>Luciano Quiros Avila</v>
      </c>
      <c r="E12" s="199" t="str">
        <f>IF(ISBLANK(C12),"",VLOOKUP(C12,Inscripcion!$A$1:$E$200,3,FALSE))</f>
        <v>Escazu</v>
      </c>
      <c r="F12" s="199" t="n">
        <f>IF(ISBLANK(C12),"",VLOOKUP(C12,Inscripcion!$A$1:$E$200,4,FALSE))</f>
        <v>8.0</v>
      </c>
      <c r="G12" s="199" t="n">
        <f>IF(ISBLANK(C12),"",VLOOKUP(C12,Inscripcion!$A$1:$E$200,5,FALSE))</f>
        <v>540.0</v>
      </c>
    </row>
    <row r="13" ht="21.0" customHeight="true">
      <c r="B13" s="196" t="n">
        <v>2.0</v>
      </c>
      <c r="C13" s="197" t="n">
        <v>3982.0</v>
      </c>
      <c r="D13" s="198" t="str">
        <f>IF(ISBLANK(C13),"",VLOOKUP(C13,Inscripcion!$A$1:$E$200,2,FALSE))</f>
        <v>Thiago Herrera Canales</v>
      </c>
      <c r="E13" s="199" t="str">
        <f>IF(ISBLANK(C13),"",VLOOKUP(C13,Inscripcion!$A$1:$E$200,3,FALSE))</f>
        <v>Esparza</v>
      </c>
      <c r="F13" s="199" t="n">
        <f>IF(ISBLANK(C13),"",VLOOKUP(C13,Inscripcion!$A$1:$E$200,4,FALSE))</f>
        <v>9.0</v>
      </c>
      <c r="G13" s="199" t="n">
        <f>IF(ISBLANK(C13),"",VLOOKUP(C13,Inscripcion!$A$1:$E$200,5,FALSE))</f>
        <v>522.0</v>
      </c>
    </row>
    <row r="14" ht="21.0" customHeight="true">
      <c r="B14" s="196" t="n">
        <v>3.0</v>
      </c>
      <c r="C14" s="197" t="n">
        <v>3996.0</v>
      </c>
      <c r="D14" s="198" t="str">
        <f>IF(ISBLANK(C14),"",VLOOKUP(C14,Inscripcion!$A$1:$E$200,2,FALSE))</f>
        <v>Isaac Fernández Sánchez</v>
      </c>
      <c r="E14" s="199" t="str">
        <f>IF(ISBLANK(C14),"",VLOOKUP(C14,Inscripcion!$A$1:$E$200,3,FALSE))</f>
        <v>Alajuela</v>
      </c>
      <c r="F14" s="199" t="n">
        <f>IF(ISBLANK(C14),"",VLOOKUP(C14,Inscripcion!$A$1:$E$200,4,FALSE))</f>
        <v>25.0</v>
      </c>
      <c r="G14" s="199" t="n">
        <f>IF(ISBLANK(C14),"",VLOOKUP(C14,Inscripcion!$A$1:$E$200,5,FALSE))</f>
        <v>471.0</v>
      </c>
    </row>
    <row r="15" ht="21.0" customHeight="true">
      <c r="B15" s="196" t="n">
        <v>4.0</v>
      </c>
      <c r="C15" s="197" t="n">
        <v>3843.0</v>
      </c>
      <c r="D15" s="198" t="str">
        <f>IF(ISBLANK(C15),"",VLOOKUP(C15,Inscripcion!$A$1:$E$200,2,FALSE))</f>
        <v>Geovanny Jimenez Carbonero</v>
      </c>
      <c r="E15" s="199" t="str">
        <f>IF(ISBLANK(C15),"",VLOOKUP(C15,Inscripcion!$A$1:$E$200,3,FALSE))</f>
        <v>Aserri</v>
      </c>
      <c r="F15" s="199" t="n">
        <f>IF(ISBLANK(C15),"",VLOOKUP(C15,Inscripcion!$A$1:$E$200,4,FALSE))</f>
        <v>26.0</v>
      </c>
      <c r="G15" s="199" t="n">
        <f>IF(ISBLANK(C15),"",VLOOKUP(C15,Inscripcion!$A$1:$E$200,5,FALSE))</f>
        <v>463.0</v>
      </c>
    </row>
    <row r="16" ht="21.0" customHeight="true"/>
    <row r="17" ht="21.0" customHeight="true">
      <c r="B17" s="200" t="s">
        <v>58</v>
      </c>
      <c r="C17" s="200" t="s">
        <v>76</v>
      </c>
      <c r="D17" s="200" t="s">
        <v>59</v>
      </c>
      <c r="E17" s="201" t="s">
        <v>60</v>
      </c>
      <c r="F17" s="200" t="s">
        <v>61</v>
      </c>
      <c r="G17" s="200" t="s">
        <v>62</v>
      </c>
      <c r="H17" s="202" t="s">
        <v>63</v>
      </c>
    </row>
    <row r="18" ht="21.0" customHeight="true">
      <c r="B18" s="203" t="n">
        <v>1.0</v>
      </c>
      <c r="C18" s="204" t="n">
        <v>1.0</v>
      </c>
      <c r="D18" s="205" t="str">
        <f>D12</f>
        <v>Luciano Quiros Avila</v>
      </c>
      <c r="E18" s="206"/>
      <c r="F18" s="206"/>
      <c r="G18" s="206"/>
      <c r="H18" s="207"/>
    </row>
    <row r="19" ht="21.0" customHeight="true">
      <c r="B19" s="208"/>
      <c r="C19" s="204" t="n">
        <v>3.0</v>
      </c>
      <c r="D19" s="205" t="str">
        <f>D14</f>
        <v>Isaac Fernández Sánchez</v>
      </c>
      <c r="E19" s="206"/>
      <c r="F19" s="206"/>
      <c r="G19" s="206"/>
      <c r="H19" s="209"/>
    </row>
    <row r="20" ht="21.0" customHeight="true">
      <c r="B20" s="203" t="n">
        <v>2.0</v>
      </c>
      <c r="C20" s="206" t="n">
        <v>4.0</v>
      </c>
      <c r="D20" s="205" t="str">
        <f>D15</f>
        <v>Geovanny Jimenez Carbonero</v>
      </c>
      <c r="E20" s="206"/>
      <c r="F20" s="206"/>
      <c r="G20" s="206"/>
      <c r="H20" s="207"/>
    </row>
    <row r="21" ht="21.0" customHeight="true">
      <c r="B21" s="208"/>
      <c r="C21" s="206" t="n">
        <v>2.0</v>
      </c>
      <c r="D21" s="205" t="str">
        <f>D13</f>
        <v>Thiago Herrera Canales</v>
      </c>
      <c r="E21" s="206"/>
      <c r="F21" s="206"/>
      <c r="G21" s="206"/>
      <c r="H21" s="209"/>
    </row>
    <row r="22" ht="21.0" customHeight="true">
      <c r="B22" s="203" t="n">
        <v>3.0</v>
      </c>
      <c r="C22" s="206" t="n">
        <v>1.0</v>
      </c>
      <c r="D22" s="205" t="str">
        <f>D12</f>
        <v>Luciano Quiros Avila</v>
      </c>
      <c r="E22" s="206"/>
      <c r="F22" s="206"/>
      <c r="G22" s="206"/>
      <c r="H22" s="210"/>
    </row>
    <row r="23" ht="21.0" customHeight="true">
      <c r="B23" s="208"/>
      <c r="C23" s="206" t="n">
        <v>2.0</v>
      </c>
      <c r="D23" s="205" t="str">
        <f>D13</f>
        <v>Thiago Herrera Canales</v>
      </c>
      <c r="E23" s="206"/>
      <c r="F23" s="206"/>
      <c r="G23" s="206"/>
      <c r="H23" s="209"/>
    </row>
    <row r="24" ht="21.0" customHeight="true">
      <c r="B24" s="203" t="n">
        <v>4.0</v>
      </c>
      <c r="C24" s="204" t="n">
        <v>3.0</v>
      </c>
      <c r="D24" s="205" t="str">
        <f>D19</f>
        <v>Isaac Fernández Sánchez</v>
      </c>
      <c r="E24" s="206"/>
      <c r="F24" s="206"/>
      <c r="G24" s="206"/>
      <c r="H24" s="210"/>
    </row>
    <row r="25" ht="21.0" customHeight="true">
      <c r="B25" s="208"/>
      <c r="C25" s="204" t="n">
        <v>4.0</v>
      </c>
      <c r="D25" s="205" t="str">
        <f>D20</f>
        <v>Geovanny Jimenez Carbonero</v>
      </c>
      <c r="E25" s="206"/>
      <c r="F25" s="206"/>
      <c r="G25" s="206"/>
      <c r="H25" s="209"/>
    </row>
    <row r="26" ht="21.0" customHeight="true">
      <c r="B26" s="203" t="n">
        <v>5.0</v>
      </c>
      <c r="C26" s="206" t="n">
        <v>1.0</v>
      </c>
      <c r="D26" s="205" t="str">
        <f>D12</f>
        <v>Luciano Quiros Avila</v>
      </c>
      <c r="E26" s="206"/>
      <c r="F26" s="206"/>
      <c r="G26" s="206"/>
      <c r="H26" s="210"/>
    </row>
    <row r="27" ht="21.0" customHeight="true">
      <c r="B27" s="208"/>
      <c r="C27" s="206" t="n">
        <v>4.0</v>
      </c>
      <c r="D27" s="205" t="str">
        <f>D15</f>
        <v>Geovanny Jimenez Carbonero</v>
      </c>
      <c r="E27" s="206"/>
      <c r="F27" s="206"/>
      <c r="G27" s="206"/>
      <c r="H27" s="209"/>
    </row>
    <row r="28" ht="21.0" customHeight="true">
      <c r="B28" s="203" t="n">
        <v>6.0</v>
      </c>
      <c r="C28" s="206" t="n">
        <v>2.0</v>
      </c>
      <c r="D28" s="205" t="str">
        <f>D13</f>
        <v>Thiago Herrera Canales</v>
      </c>
      <c r="E28" s="206"/>
      <c r="F28" s="206"/>
      <c r="G28" s="206"/>
      <c r="H28" s="210"/>
    </row>
    <row r="29" ht="21.0" customHeight="true">
      <c r="B29" s="208"/>
      <c r="C29" s="206" t="n">
        <v>3.0</v>
      </c>
      <c r="D29" s="205" t="str">
        <f>D24</f>
        <v>Isaac Fernández Sánchez</v>
      </c>
      <c r="E29" s="206"/>
      <c r="F29" s="206"/>
      <c r="G29" s="206"/>
      <c r="H29" s="209"/>
    </row>
    <row r="30"/>
    <row r="31"/>
    <row r="32"/>
    <row r="33" ht="20.25" customHeight="true">
      <c r="D33" s="206" t="s">
        <v>64</v>
      </c>
    </row>
    <row r="34" ht="20.25" customHeight="true">
      <c r="D34" s="211" t="s">
        <v>65</v>
      </c>
    </row>
    <row r="35" ht="20.25" customHeight="true">
      <c r="D35" s="211" t="s">
        <v>66</v>
      </c>
    </row>
  </sheetData>
  <mergeCells>
    <mergeCell ref="C7:F7"/>
  </mergeCells>
  <pageMargins bottom="0.75" footer="0.3" header="0.3" left="0.7" right="0.7" top="0.75"/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2022-09-29T21:24:14Z</dcterms:created>
  <dc:creator>Apache POI</dc:creator>
</cp:coreProperties>
</file>