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scripcion" r:id="rId3" sheetId="1"/>
    <sheet name="Grupo 1 (A)" r:id="rId4" sheetId="2"/>
    <sheet name="Grupo 2 (B)" r:id="rId5" sheetId="3"/>
    <sheet name="Grupo 3 (C)" r:id="rId6" sheetId="4"/>
    <sheet name="Grupo 4 (D)" r:id="rId7" sheetId="5"/>
    <sheet name="Grupo 5 (E)" r:id="rId8" sheetId="6"/>
    <sheet name="Grupo 6 (F)" r:id="rId9" sheetId="7"/>
    <sheet name="Grupo 7 (G)" r:id="rId10" sheetId="8"/>
    <sheet name="Grupo 8 (H)" r:id="rId11" sheetId="9"/>
    <sheet name="Grupo 9 (I)" r:id="rId12" sheetId="10"/>
    <sheet name="Grupo 10 (J)" r:id="rId13" sheetId="11"/>
    <sheet name="Grupo 11 (K)" r:id="rId14" sheetId="12"/>
    <sheet name="Grupo 12 (L)" r:id="rId15" sheetId="13"/>
    <sheet name="Grupo 13 (M)" r:id="rId16" sheetId="14"/>
    <sheet name="Grupo 14 (N)" r:id="rId17" sheetId="15"/>
    <sheet name="Rifa" r:id="rId18" sheetId="16"/>
    <sheet name="Llave" r:id="rId19" sheetId="17"/>
  </sheets>
</workbook>
</file>

<file path=xl/sharedStrings.xml><?xml version="1.0" encoding="utf-8"?>
<sst xmlns="http://schemas.openxmlformats.org/spreadsheetml/2006/main" count="580" uniqueCount="151">
  <si>
    <t>4TO RANK MENOR 2022</t>
  </si>
  <si>
    <t>REPORTE DE INSCRIPCION PARA SUB13</t>
  </si>
  <si>
    <t>CARNE</t>
  </si>
  <si>
    <t>NOMBRE</t>
  </si>
  <si>
    <t>CLUB</t>
  </si>
  <si>
    <t>RANKING</t>
  </si>
  <si>
    <t>PUNTOS</t>
  </si>
  <si>
    <t>Gabriel Chavez Quiros</t>
  </si>
  <si>
    <t>Santa Ana</t>
  </si>
  <si>
    <t>Jose Ignacio Marin Garcia</t>
  </si>
  <si>
    <t>Rainer Mateo Monge Arroyo</t>
  </si>
  <si>
    <t>Esparza</t>
  </si>
  <si>
    <t>Steven Andrey Soto Nuñez</t>
  </si>
  <si>
    <t>Alejandro Chaves Gallo</t>
  </si>
  <si>
    <t>Corredores</t>
  </si>
  <si>
    <t>Sebastian Mora Fuentes</t>
  </si>
  <si>
    <t>Sebastian Masis Murillo</t>
  </si>
  <si>
    <t>Cartago</t>
  </si>
  <si>
    <t>David Josue Sanchez Murillo</t>
  </si>
  <si>
    <t>Alajuela</t>
  </si>
  <si>
    <t>Fernando Jose Martinez Picado</t>
  </si>
  <si>
    <t>Reinel Antonio Vanegas Lacayo</t>
  </si>
  <si>
    <t>Emanuel Gomez Alpizar</t>
  </si>
  <si>
    <t>Adrian Arroyo Jimenez</t>
  </si>
  <si>
    <t>Andrés Chaves Espinoza</t>
  </si>
  <si>
    <t>Nicolas Espinoza Alfaro</t>
  </si>
  <si>
    <t>San Carlos</t>
  </si>
  <si>
    <t>Jair Martinez Montenegro</t>
  </si>
  <si>
    <t>Perez Zeledon</t>
  </si>
  <si>
    <t>Luis Alonso Villalobos</t>
  </si>
  <si>
    <t>Gabriel Alberto Ramirez Jaimes</t>
  </si>
  <si>
    <t>Escazu</t>
  </si>
  <si>
    <t>Benjamin Rojas Arce</t>
  </si>
  <si>
    <t>Ian Vargas Jimenez</t>
  </si>
  <si>
    <t>Aserri</t>
  </si>
  <si>
    <t>Marvin Alonso Valerio Morales</t>
  </si>
  <si>
    <t>Andrés Charpentier Morera</t>
  </si>
  <si>
    <t>Jose María Piedra Monge</t>
  </si>
  <si>
    <t>NUEVO AFILIADO</t>
  </si>
  <si>
    <t>Davis Santiago Bolaños Sanchez</t>
  </si>
  <si>
    <t>Club Griego Tenis de Mesa</t>
  </si>
  <si>
    <t>Matías Rojas Pérez</t>
  </si>
  <si>
    <t>Kevin Arias Bravo</t>
  </si>
  <si>
    <t>Ian Josue Solis Millon</t>
  </si>
  <si>
    <t>Ian David Garro Alonso</t>
  </si>
  <si>
    <t>San Jose</t>
  </si>
  <si>
    <t>Ernesto Hidalgo Araya</t>
  </si>
  <si>
    <t>Josue Calvo Cruz</t>
  </si>
  <si>
    <t>Mathias Garbanzo Ulate</t>
  </si>
  <si>
    <t>Andrés Mora Lazo</t>
  </si>
  <si>
    <t>Luis Guillermo Rodriguez Solis</t>
  </si>
  <si>
    <t>Fabián Sosa Cambronero</t>
  </si>
  <si>
    <t>Marcelo Masis Rodríguez</t>
  </si>
  <si>
    <t>Alberto Blanco Ledezma</t>
  </si>
  <si>
    <t>Julian Andres Quesada Serrano</t>
  </si>
  <si>
    <t>Montes de Oca</t>
  </si>
  <si>
    <t>Amaury Ignacio Bolaños Angulo</t>
  </si>
  <si>
    <t>leonardo liu chen</t>
  </si>
  <si>
    <t>san jose</t>
  </si>
  <si>
    <t>Kay Mathias Peraza Murillo</t>
  </si>
  <si>
    <t>Joshua Ceciliano Bonilla</t>
  </si>
  <si>
    <t>Aserrí</t>
  </si>
  <si>
    <t>David Jimenez Mendez</t>
  </si>
  <si>
    <t>Vasquez de Coronado</t>
  </si>
  <si>
    <t>Emilio Arce González</t>
  </si>
  <si>
    <t>Alessandro Leiton Naranjo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</si>
  <si>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</si>
  <si>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</si>
  <si>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</si>
  <si>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</si>
  <si>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</si>
  <si>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</si>
  <si>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</si>
  <si>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</si>
  <si>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</si>
  <si>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</si>
  <si>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</si>
  <si>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</si>
  <si>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</si>
  <si>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</si>
  <si>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</si>
  <si>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</si>
  <si>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</si>
  <si>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</si>
  <si>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</si>
  <si>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</si>
  <si>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SUB13</t>
  </si>
  <si>
    <t>1 (A)</t>
  </si>
  <si>
    <t>2 (B)</t>
  </si>
  <si>
    <t>3 (C)</t>
  </si>
  <si>
    <t>4 (D)</t>
  </si>
  <si>
    <t>5 (E)</t>
  </si>
  <si>
    <t>6 (F)</t>
  </si>
  <si>
    <t>7 (G)</t>
  </si>
  <si>
    <t>8 (H)</t>
  </si>
  <si>
    <t>9 (I)</t>
  </si>
  <si>
    <t>10 (J)</t>
  </si>
  <si>
    <t>11 (K)</t>
  </si>
  <si>
    <t>12 (L)</t>
  </si>
  <si>
    <t>13 (M)</t>
  </si>
  <si>
    <t xml:space="preserve">Fecha: </t>
  </si>
  <si>
    <t>Categoría:</t>
  </si>
  <si>
    <t>Nº</t>
  </si>
  <si>
    <t>14 (N)</t>
  </si>
  <si>
    <t>Pegue el resultado de la rifa abajo</t>
  </si>
  <si>
    <t>Posicion en la llave</t>
  </si>
  <si>
    <t>1A</t>
  </si>
  <si>
    <t>bye</t>
  </si>
  <si>
    <t>2K</t>
  </si>
  <si>
    <t>2M</t>
  </si>
  <si>
    <t>1I</t>
  </si>
  <si>
    <t>2D</t>
  </si>
  <si>
    <t>2F</t>
  </si>
  <si>
    <t>1H</t>
  </si>
  <si>
    <t>1E</t>
  </si>
  <si>
    <t>2B</t>
  </si>
  <si>
    <t>2J</t>
  </si>
  <si>
    <t>1L</t>
  </si>
  <si>
    <t>1N</t>
  </si>
  <si>
    <t>2G</t>
  </si>
  <si>
    <t>1C</t>
  </si>
  <si>
    <t>1D</t>
  </si>
  <si>
    <t>2C</t>
  </si>
  <si>
    <t>1J</t>
  </si>
  <si>
    <t>1K</t>
  </si>
  <si>
    <t>2E</t>
  </si>
  <si>
    <t>2L</t>
  </si>
  <si>
    <t>1F</t>
  </si>
  <si>
    <t>1G</t>
  </si>
  <si>
    <t>2I</t>
  </si>
  <si>
    <t>2A</t>
  </si>
  <si>
    <t>1M</t>
  </si>
  <si>
    <t>2N</t>
  </si>
  <si>
    <t>2H</t>
  </si>
  <si>
    <t>1B</t>
  </si>
  <si>
    <t>Llave final</t>
  </si>
  <si>
    <t>GANADORES DE GRUPO</t>
  </si>
  <si>
    <t>1st G1</t>
  </si>
  <si>
    <t>Gr</t>
  </si>
  <si>
    <t>2nd</t>
  </si>
  <si>
    <t>1st 9-16</t>
  </si>
  <si>
    <t>1st 5-8</t>
  </si>
  <si>
    <t>1O</t>
  </si>
  <si>
    <t>1st G3-4</t>
  </si>
  <si>
    <t>1P</t>
  </si>
  <si>
    <t>SEGUNDOS DE GRUPO</t>
  </si>
  <si>
    <t>1st G2</t>
  </si>
  <si>
    <t>2O</t>
  </si>
  <si>
    <t>2P</t>
  </si>
  <si>
    <t xml:space="preserve"> </t>
  </si>
  <si>
    <t>-</t>
  </si>
</sst>
</file>

<file path=xl/styles.xml><?xml version="1.0" encoding="utf-8"?>
<styleSheet xmlns="http://schemas.openxmlformats.org/spreadsheetml/2006/main">
  <numFmts count="0"/>
  <fonts count="465">
    <font>
      <sz val="11.0"/>
      <color indexed="8"/>
      <name val="Calibri"/>
      <family val="2"/>
      <scheme val="minor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6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sz val="11"/>
      <main:color theme="1"/>
      <main:name val="Calibri"/>
      <main:family val="2"/>
      <main:scheme val="minor"/>
    </font>
    <font xmlns:main="http://schemas.openxmlformats.org/spreadsheetml/2006/main" xmlns:mc="http://schemas.openxmlformats.org/markup-compatibility/2006" xmlns:x14ac="http://schemas.microsoft.com/office/spreadsheetml/2009/9/ac">
      <main:sz val="11"/>
      <main:color indexed="8"/>
      <main:name val="Calibri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20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20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20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20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20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20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1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1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1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1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1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5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</fonts>
  <fills count="13">
    <fill>
      <patternFill patternType="none"/>
    </fill>
    <fill>
      <patternFill patternType="darkGray"/>
    </fill>
    <fill xmlns:main="http://schemas.openxmlformats.org/spreadsheetml/2006/main" xmlns:mc="http://schemas.openxmlformats.org/markup-compatibility/2006" xmlns:x14ac="http://schemas.microsoft.com/office/spreadsheetml/2009/9/ac">
      <main:patternFill patternType="none"/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9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10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45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43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22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14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8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12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11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51"/>
        <main:bgColor indexed="64"/>
      </main:patternFill>
    </fill>
  </fills>
  <borders count="33">
    <border>
      <left/>
      <right/>
      <top/>
      <bottom/>
      <diagonal/>
    </border>
    <border/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thin">
        <main:color indexed="64"/>
      </main:top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 style="thin">
        <main:color indexed="64"/>
      </main:right>
      <main:top style="thin">
        <main:color indexed="64"/>
      </main:top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 style="thin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/>
      <main:top style="thin">
        <main:color indexed="64"/>
      </main:top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 style="thin">
        <main:color indexed="64"/>
      </main:right>
      <main:top style="thin">
        <main:color indexed="64"/>
      </main:top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/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 style="thin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/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thin">
        <main:color indexed="64"/>
      </main:top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hair">
        <main:color indexed="64"/>
      </main:top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/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/>
      <main:top style="thin">
        <main:color indexed="64"/>
      </main:top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 style="thin">
        <main:color indexed="64"/>
      </main:right>
      <main:top style="thin">
        <main:color indexed="64"/>
      </main:top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/>
      <main:top style="hair">
        <main:color indexed="64"/>
      </main:top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 style="thin">
        <main:color indexed="64"/>
      </main:right>
      <main:top style="hair">
        <main:color indexed="64"/>
      </main:top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 style="thin">
        <main:color indexed="64"/>
      </main:right>
      <main:top style="thin">
        <main:color indexed="64"/>
      </main:top>
      <main:bottom style="mediumDashDotDot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thin">
        <main:color indexed="64"/>
      </main:top>
      <main:bottom style="mediumDashDotDot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hair">
        <main:color indexed="64"/>
      </main:top>
      <main:bottom style="mediumDashDotDot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 style="thin">
        <main:color indexed="64"/>
      </main:right>
      <main:top/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/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 style="thin">
        <main:color indexed="64"/>
      </main:right>
      <main:top style="thin">
        <main:color indexed="64"/>
      </main:top>
      <main:bottom style="mediumDashed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thin">
        <main:color indexed="64"/>
      </main:top>
      <main:bottom style="mediumDashed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hair">
        <main:color indexed="64"/>
      </main:top>
      <main:bottom style="mediumDashed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hair">
        <main:color indexed="64"/>
      </main:top>
      <main:bottom style="medium">
        <main:color indexed="64"/>
      </main:bottom>
      <main:diagonal/>
    </border>
  </borders>
  <cellStyleXfs count="1">
    <xf numFmtId="0" fontId="0" fillId="0" borderId="0"/>
  </cellStyleXfs>
  <cellXfs count="465">
    <xf numFmtId="0" fontId="0" fillId="0" borderId="0" xfId="0"/>
    <xf xmlns:mc="http://schemas.openxmlformats.org/markup-compatibility/2006" xmlns:x14ac="http://schemas.microsoft.com/office/spreadsheetml/2009/9/ac" applyFont="true" borderId="1" fillId="2" fontId="1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2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3" numFmtId="14" xfId="116" applyFill="true" applyBorder="true"/>
    <xf xmlns:mc="http://schemas.openxmlformats.org/markup-compatibility/2006" xmlns:x14ac="http://schemas.microsoft.com/office/spreadsheetml/2009/9/ac" applyFont="true" borderId="1" fillId="2" fontId="4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5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6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7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8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9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10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1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2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13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14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15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6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17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8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19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20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21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22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23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24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25" numFmtId="0" xfId="116" applyFill="true" applyNumberFormat="true"/>
    <xf xmlns:mc="http://schemas.openxmlformats.org/markup-compatibility/2006" xmlns:x14ac="http://schemas.microsoft.com/office/spreadsheetml/2009/9/ac" applyBorder="true" borderId="2" fillId="2" fontId="26" numFmtId="0" xfId="116" applyFill="true" applyNumberFormat="true" applyFont="true"/>
    <xf numFmtId="14" fontId="27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28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29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30" numFmtId="14" xfId="116" applyFill="true" applyBorder="true"/>
    <xf xmlns:mc="http://schemas.openxmlformats.org/markup-compatibility/2006" xmlns:x14ac="http://schemas.microsoft.com/office/spreadsheetml/2009/9/ac" applyFont="true" borderId="1" fillId="2" fontId="31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32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3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4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5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6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37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38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39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40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41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42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43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44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45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46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47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48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49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50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51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52" numFmtId="0" xfId="116" applyFill="true" applyNumberFormat="true"/>
    <xf xmlns:mc="http://schemas.openxmlformats.org/markup-compatibility/2006" xmlns:x14ac="http://schemas.microsoft.com/office/spreadsheetml/2009/9/ac" applyBorder="true" borderId="2" fillId="2" fontId="53" numFmtId="0" xfId="116" applyFill="true" applyNumberFormat="true" applyFont="true"/>
    <xf numFmtId="14" fontId="54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55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56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57" numFmtId="14" xfId="116" applyFill="true" applyBorder="true"/>
    <xf xmlns:mc="http://schemas.openxmlformats.org/markup-compatibility/2006" xmlns:x14ac="http://schemas.microsoft.com/office/spreadsheetml/2009/9/ac" applyFont="true" borderId="1" fillId="2" fontId="58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59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60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61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62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63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64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65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66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67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68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69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70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71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72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73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74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75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76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77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78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79" numFmtId="0" xfId="116" applyFill="true" applyNumberFormat="true"/>
    <xf xmlns:mc="http://schemas.openxmlformats.org/markup-compatibility/2006" xmlns:x14ac="http://schemas.microsoft.com/office/spreadsheetml/2009/9/ac" applyBorder="true" borderId="2" fillId="2" fontId="80" numFmtId="0" xfId="116" applyFill="true" applyNumberFormat="true" applyFont="true"/>
    <xf numFmtId="14" fontId="81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82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83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84" numFmtId="14" xfId="116" applyFill="true" applyBorder="true"/>
    <xf xmlns:mc="http://schemas.openxmlformats.org/markup-compatibility/2006" xmlns:x14ac="http://schemas.microsoft.com/office/spreadsheetml/2009/9/ac" applyFont="true" borderId="1" fillId="2" fontId="85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86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87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88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89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90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91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92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93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94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95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96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97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98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99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100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01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02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103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104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105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106" numFmtId="0" xfId="116" applyFill="true" applyNumberFormat="true"/>
    <xf xmlns:mc="http://schemas.openxmlformats.org/markup-compatibility/2006" xmlns:x14ac="http://schemas.microsoft.com/office/spreadsheetml/2009/9/ac" applyBorder="true" borderId="2" fillId="2" fontId="107" numFmtId="0" xfId="116" applyFill="true" applyNumberFormat="true" applyFont="true"/>
    <xf numFmtId="14" fontId="108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109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110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111" numFmtId="14" xfId="116" applyFill="true" applyBorder="true"/>
    <xf xmlns:mc="http://schemas.openxmlformats.org/markup-compatibility/2006" xmlns:x14ac="http://schemas.microsoft.com/office/spreadsheetml/2009/9/ac" applyFont="true" borderId="1" fillId="2" fontId="112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113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14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15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16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17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118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19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20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121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122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123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24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125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26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127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28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29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130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131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132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133" numFmtId="0" xfId="116" applyFill="true" applyNumberFormat="true"/>
    <xf xmlns:mc="http://schemas.openxmlformats.org/markup-compatibility/2006" xmlns:x14ac="http://schemas.microsoft.com/office/spreadsheetml/2009/9/ac" applyBorder="true" borderId="2" fillId="2" fontId="134" numFmtId="0" xfId="116" applyFill="true" applyNumberFormat="true" applyFont="true"/>
    <xf numFmtId="14" fontId="135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136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137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138" numFmtId="14" xfId="116" applyFill="true" applyBorder="true"/>
    <xf xmlns:mc="http://schemas.openxmlformats.org/markup-compatibility/2006" xmlns:x14ac="http://schemas.microsoft.com/office/spreadsheetml/2009/9/ac" applyFont="true" borderId="1" fillId="2" fontId="139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140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41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42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43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44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145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46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47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148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149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150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51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152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53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154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55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56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157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158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159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160" numFmtId="0" xfId="116" applyFill="true" applyNumberFormat="true"/>
    <xf xmlns:mc="http://schemas.openxmlformats.org/markup-compatibility/2006" xmlns:x14ac="http://schemas.microsoft.com/office/spreadsheetml/2009/9/ac" applyBorder="true" borderId="2" fillId="2" fontId="161" numFmtId="0" xfId="116" applyFill="true" applyNumberFormat="true" applyFont="true"/>
    <xf numFmtId="14" fontId="162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163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164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165" numFmtId="14" xfId="116" applyFill="true" applyBorder="true"/>
    <xf xmlns:mc="http://schemas.openxmlformats.org/markup-compatibility/2006" xmlns:x14ac="http://schemas.microsoft.com/office/spreadsheetml/2009/9/ac" applyFont="true" borderId="1" fillId="2" fontId="166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167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68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69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70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71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172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73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74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175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176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177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78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179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80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181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82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83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184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185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186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187" numFmtId="0" xfId="116" applyFill="true" applyNumberFormat="true"/>
    <xf xmlns:mc="http://schemas.openxmlformats.org/markup-compatibility/2006" xmlns:x14ac="http://schemas.microsoft.com/office/spreadsheetml/2009/9/ac" applyBorder="true" borderId="2" fillId="2" fontId="188" numFmtId="0" xfId="116" applyFill="true" applyNumberFormat="true" applyFont="true"/>
    <xf numFmtId="14" fontId="189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190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191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192" numFmtId="14" xfId="116" applyFill="true" applyBorder="true"/>
    <xf xmlns:mc="http://schemas.openxmlformats.org/markup-compatibility/2006" xmlns:x14ac="http://schemas.microsoft.com/office/spreadsheetml/2009/9/ac" applyFont="true" borderId="1" fillId="2" fontId="193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194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95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96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97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98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199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200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201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202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203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204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205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206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207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208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209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210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211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212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213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214" numFmtId="0" xfId="116" applyFill="true" applyNumberFormat="true"/>
    <xf xmlns:mc="http://schemas.openxmlformats.org/markup-compatibility/2006" xmlns:x14ac="http://schemas.microsoft.com/office/spreadsheetml/2009/9/ac" applyBorder="true" borderId="2" fillId="2" fontId="215" numFmtId="0" xfId="116" applyFill="true" applyNumberFormat="true" applyFont="true"/>
    <xf numFmtId="14" fontId="216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217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218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219" numFmtId="14" xfId="116" applyFill="true" applyBorder="true"/>
    <xf xmlns:mc="http://schemas.openxmlformats.org/markup-compatibility/2006" xmlns:x14ac="http://schemas.microsoft.com/office/spreadsheetml/2009/9/ac" applyFont="true" borderId="1" fillId="2" fontId="220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221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222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223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224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225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226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227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228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229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230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231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232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233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234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235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236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237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238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239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240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241" numFmtId="0" xfId="116" applyFill="true" applyNumberFormat="true"/>
    <xf xmlns:mc="http://schemas.openxmlformats.org/markup-compatibility/2006" xmlns:x14ac="http://schemas.microsoft.com/office/spreadsheetml/2009/9/ac" applyBorder="true" borderId="2" fillId="2" fontId="242" numFmtId="0" xfId="116" applyFill="true" applyNumberFormat="true" applyFont="true"/>
    <xf numFmtId="14" fontId="243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244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245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246" numFmtId="14" xfId="116" applyFill="true" applyBorder="true"/>
    <xf xmlns:mc="http://schemas.openxmlformats.org/markup-compatibility/2006" xmlns:x14ac="http://schemas.microsoft.com/office/spreadsheetml/2009/9/ac" applyFont="true" borderId="1" fillId="2" fontId="247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248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249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250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251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252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253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254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255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256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257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258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259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260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261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262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263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264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265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266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267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268" numFmtId="0" xfId="116" applyFill="true" applyNumberFormat="true"/>
    <xf xmlns:mc="http://schemas.openxmlformats.org/markup-compatibility/2006" xmlns:x14ac="http://schemas.microsoft.com/office/spreadsheetml/2009/9/ac" applyBorder="true" borderId="2" fillId="2" fontId="269" numFmtId="0" xfId="116" applyFill="true" applyNumberFormat="true" applyFont="true"/>
    <xf numFmtId="14" fontId="270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271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272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273" numFmtId="14" xfId="116" applyFill="true" applyBorder="true"/>
    <xf xmlns:mc="http://schemas.openxmlformats.org/markup-compatibility/2006" xmlns:x14ac="http://schemas.microsoft.com/office/spreadsheetml/2009/9/ac" applyFont="true" borderId="1" fillId="2" fontId="274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275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276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277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278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279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280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281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282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283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284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285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286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287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288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289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290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291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292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293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294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295" numFmtId="0" xfId="116" applyFill="true" applyNumberFormat="true"/>
    <xf xmlns:mc="http://schemas.openxmlformats.org/markup-compatibility/2006" xmlns:x14ac="http://schemas.microsoft.com/office/spreadsheetml/2009/9/ac" applyBorder="true" borderId="2" fillId="2" fontId="296" numFmtId="0" xfId="116" applyFill="true" applyNumberFormat="true" applyFont="true"/>
    <xf numFmtId="14" fontId="297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298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299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300" numFmtId="14" xfId="116" applyFill="true" applyBorder="true"/>
    <xf xmlns:mc="http://schemas.openxmlformats.org/markup-compatibility/2006" xmlns:x14ac="http://schemas.microsoft.com/office/spreadsheetml/2009/9/ac" applyFont="true" borderId="1" fillId="2" fontId="301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302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03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04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05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06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307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308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309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310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311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312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313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314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315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316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317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318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319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320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321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322" numFmtId="0" xfId="116" applyFill="true" applyNumberFormat="true"/>
    <xf xmlns:mc="http://schemas.openxmlformats.org/markup-compatibility/2006" xmlns:x14ac="http://schemas.microsoft.com/office/spreadsheetml/2009/9/ac" applyBorder="true" borderId="2" fillId="2" fontId="323" numFmtId="0" xfId="116" applyFill="true" applyNumberFormat="true" applyFont="true"/>
    <xf numFmtId="14" fontId="324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325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326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327" numFmtId="14" xfId="116" applyFill="true" applyBorder="true"/>
    <xf xmlns:mc="http://schemas.openxmlformats.org/markup-compatibility/2006" xmlns:x14ac="http://schemas.microsoft.com/office/spreadsheetml/2009/9/ac" applyFont="true" borderId="1" fillId="2" fontId="328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329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30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31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32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33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334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335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336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337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338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339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340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341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342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343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344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345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346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347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348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349" numFmtId="0" xfId="116" applyFill="true" applyNumberFormat="true"/>
    <xf xmlns:mc="http://schemas.openxmlformats.org/markup-compatibility/2006" xmlns:x14ac="http://schemas.microsoft.com/office/spreadsheetml/2009/9/ac" applyBorder="true" borderId="2" fillId="2" fontId="350" numFmtId="0" xfId="116" applyFill="true" applyNumberFormat="true" applyFont="true"/>
    <xf numFmtId="14" fontId="351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352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53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354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355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356" numFmtId="14" xfId="116" applyFill="true" applyBorder="true"/>
    <xf xmlns:mc="http://schemas.openxmlformats.org/markup-compatibility/2006" xmlns:x14ac="http://schemas.microsoft.com/office/spreadsheetml/2009/9/ac" applyFont="true" borderId="1" fillId="2" fontId="357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58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59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60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361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362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363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364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365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366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367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368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369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370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371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372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373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374" numFmtId="0" xfId="116" applyFill="true" applyNumberFormat="true"/>
    <xf xmlns:mc="http://schemas.openxmlformats.org/markup-compatibility/2006" xmlns:x14ac="http://schemas.microsoft.com/office/spreadsheetml/2009/9/ac" applyBorder="true" borderId="2" fillId="2" fontId="375" numFmtId="0" xfId="116" applyFill="true" applyNumberFormat="true" applyFont="true"/>
    <xf numFmtId="14" fontId="376" fillId="0" borderId="0" xfId="0" applyNumberFormat="true" applyFont="true"/>
    <xf xmlns:mc="http://schemas.openxmlformats.org/markup-compatibility/2006" xmlns:x14ac="http://schemas.microsoft.com/office/spreadsheetml/2009/9/ac" borderId="1" fillId="2" fontId="377" numFmtId="0" xfId="0" applyFill="true" applyBorder="true" applyNumberFormat="true" applyFont="true"/>
    <xf xmlns:mc="http://schemas.openxmlformats.org/markup-compatibility/2006" xmlns:x14ac="http://schemas.microsoft.com/office/spreadsheetml/2009/9/ac" applyFont="true" borderId="1" fillId="2" fontId="378" numFmtId="0" xfId="0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applyProtection="1" borderId="1" fillId="2" fontId="379" numFmtId="0" xfId="117" applyFill="true" applyBorder="true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Fill="true" applyFont="true" applyProtection="1" borderId="1" fillId="3" fontId="380" numFmtId="0" xfId="117" applyBorder="true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8" fillId="4" fontId="381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4" fontId="382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9" fillId="4" fontId="383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0" fillId="4" fontId="384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1" fillId="4" fontId="385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2" fillId="4" fontId="386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3" fillId="2" fontId="387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4" fillId="2" fontId="388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5" fillId="2" fontId="389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5" fontId="390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391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6" fontId="392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5" fillId="7" fontId="393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16" fillId="2" fontId="394" numFmtId="0" xfId="117" applyFill="true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7" fillId="3" fontId="395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8" fontId="396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9" fillId="8" fontId="397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5" fillId="8" fontId="398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5" fillId="2" fontId="399" numFmtId="0" xfId="117" applyNumberFormat="true">
      <main:alignment horizontal="right" vertical="center"/>
      <main:protection locked="0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5" fillId="2" fontId="400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5" fillId="9" fontId="401" numFmtId="0" xfId="117" applyNumberFormat="true">
      <main:alignment horizontal="center" vertical="center"/>
      <main:protection locked="0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15" fillId="2" fontId="402" numFmtId="0" xfId="117" applyFill="true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19" fillId="2" fontId="403" numFmtId="0" xfId="117" applyFill="true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7" fontId="404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4" fillId="3" fontId="405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0" fillId="8" fontId="406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1" fillId="8" fontId="407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6" fillId="8" fontId="408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6" fillId="2" fontId="409" numFmtId="0" xfId="117" applyNumberFormat="true">
      <main:alignment horizontal="right" vertical="center"/>
      <main:protection locked="0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21" fillId="2" fontId="410" numFmtId="0" xfId="117" applyFill="true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2" fillId="2" fontId="411" numFmtId="0" xfId="117" applyFill="true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6" fillId="3" fontId="412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9" fillId="3" fontId="413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0" fillId="10" fontId="414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1" fillId="10" fontId="415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6" fillId="10" fontId="416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Fill="true" applyFont="true" applyProtection="1" borderId="1" fillId="3" fontId="417" numFmtId="0" xfId="117" applyBorder="true" applyNumberFormat="true">
      <main:alignment horizontal="center" vertical="center"/>
      <main:protection locked="0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2" fillId="11" fontId="418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2" fillId="2" fontId="419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3" fillId="6" fontId="420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3" fillId="2" fontId="421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24" fillId="2" fontId="422" numFmtId="0" xfId="117" applyFill="true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5" fillId="3" fontId="423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6" fillId="11" fontId="424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6" fillId="2" fontId="425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7" fillId="6" fontId="426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6" fillId="7" fontId="427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26" fillId="2" fontId="428" numFmtId="0" xfId="117" applyFill="true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0" fillId="12" fontId="429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1" fillId="12" fontId="430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6" fillId="12" fontId="431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2" fillId="3" fontId="432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7" fillId="12" fontId="433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7" fillId="2" fontId="434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8" fillId="6" fontId="435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8" fillId="2" fontId="436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29" fillId="2" fontId="437" numFmtId="0" xfId="117" applyFill="true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6" fillId="12" fontId="438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0" fillId="11" fontId="439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1" fillId="11" fontId="440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6" fillId="11" fontId="441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0" fillId="10" fontId="442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0" fillId="2" fontId="443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1" fillId="6" fontId="444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1" fillId="2" fontId="445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32" fillId="2" fontId="446" numFmtId="0" xfId="117" applyFill="true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0" fillId="3" fontId="447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6" fillId="10" fontId="448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8" fillId="2" fontId="449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7" fillId="2" fontId="450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4" fontId="451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9" fillId="4" fontId="452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5" fillId="4" fontId="453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0" fillId="4" fontId="454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1" fillId="4" fontId="455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6" fillId="4" fontId="456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applyProtection="1" borderId="1" fillId="2" fontId="457" numFmtId="0" xfId="117" applyFill="true" applyBorder="true" applyNumberFormat="true">
      <main:alignment horizontal="center" vertical="center"/>
      <main:protection locked="0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7" fillId="2" fontId="458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7" fillId="2" fontId="459" numFmtId="0" xfId="117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Fill="true" applyFont="true" applyProtection="1" borderId="1" fillId="3" fontId="460" numFmtId="0" xfId="117" applyBorder="true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Fill="true" applyFont="true" applyProtection="1" borderId="1" fillId="3" fontId="461" numFmtId="0" xfId="117" applyBorder="true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7" fillId="2" fontId="462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applyProtection="1" borderId="1" fillId="2" fontId="463" numFmtId="0" xfId="117" applyFill="true" applyBorder="true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applyProtection="1" borderId="1" fillId="2" fontId="464" numFmtId="0" xfId="117" applyFill="true" applyBorder="true" applyNumberFormat="true">
      <main:alignment horizontal="center" vertical="center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10" Target="worksheets/sheet8.xml" Type="http://schemas.openxmlformats.org/officeDocument/2006/relationships/worksheet"/>
<Relationship Id="rId11" Target="worksheets/sheet9.xml" Type="http://schemas.openxmlformats.org/officeDocument/2006/relationships/worksheet"/>
<Relationship Id="rId12" Target="worksheets/sheet10.xml" Type="http://schemas.openxmlformats.org/officeDocument/2006/relationships/worksheet"/>
<Relationship Id="rId13" Target="worksheets/sheet11.xml" Type="http://schemas.openxmlformats.org/officeDocument/2006/relationships/worksheet"/>
<Relationship Id="rId14" Target="worksheets/sheet12.xml" Type="http://schemas.openxmlformats.org/officeDocument/2006/relationships/worksheet"/>
<Relationship Id="rId15" Target="worksheets/sheet13.xml" Type="http://schemas.openxmlformats.org/officeDocument/2006/relationships/worksheet"/>
<Relationship Id="rId16" Target="worksheets/sheet14.xml" Type="http://schemas.openxmlformats.org/officeDocument/2006/relationships/worksheet"/>
<Relationship Id="rId17" Target="worksheets/sheet15.xml" Type="http://schemas.openxmlformats.org/officeDocument/2006/relationships/worksheet"/>
<Relationship Id="rId18" Target="worksheets/sheet16.xml" Type="http://schemas.openxmlformats.org/officeDocument/2006/relationships/worksheet"/>
<Relationship Id="rId19" Target="worksheets/sheet17.xml" Type="http://schemas.openxmlformats.org/officeDocument/2006/relationships/worksheet"/>
<Relationship Id="rId2" Target="styles.xml" Type="http://schemas.openxmlformats.org/officeDocument/2006/relationships/styles"/>
<Relationship Id="rId3" Target="worksheets/sheet1.xml" Type="http://schemas.openxmlformats.org/officeDocument/2006/relationships/worksheet"/>
<Relationship Id="rId4" Target="worksheets/sheet2.xml" Type="http://schemas.openxmlformats.org/officeDocument/2006/relationships/worksheet"/>
<Relationship Id="rId5" Target="worksheets/sheet3.xml" Type="http://schemas.openxmlformats.org/officeDocument/2006/relationships/worksheet"/>
<Relationship Id="rId6" Target="worksheets/sheet4.xml" Type="http://schemas.openxmlformats.org/officeDocument/2006/relationships/worksheet"/>
<Relationship Id="rId7" Target="worksheets/sheet5.xml" Type="http://schemas.openxmlformats.org/officeDocument/2006/relationships/worksheet"/>
<Relationship Id="rId8" Target="worksheets/sheet6.xml" Type="http://schemas.openxmlformats.org/officeDocument/2006/relationships/worksheet"/>
<Relationship Id="rId9" Target="worksheets/sheet7.xml" Type="http://schemas.openxmlformats.org/officeDocument/2006/relationships/worksheet"/>
</Relationships>
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10.xml.rels><?xml version="1.0" encoding="UTF-8" standalone="no"?>
<Relationships xmlns="http://schemas.openxmlformats.org/package/2006/relationships">
<Relationship Id="rId1" Target="../media/image10.png" Type="http://schemas.openxmlformats.org/officeDocument/2006/relationships/image"/>
</Relationships>

</file>

<file path=xl/drawings/_rels/drawing11.xml.rels><?xml version="1.0" encoding="UTF-8" standalone="no"?>
<Relationships xmlns="http://schemas.openxmlformats.org/package/2006/relationships">
<Relationship Id="rId1" Target="../media/image11.png" Type="http://schemas.openxmlformats.org/officeDocument/2006/relationships/image"/>
</Relationships>

</file>

<file path=xl/drawings/_rels/drawing12.xml.rels><?xml version="1.0" encoding="UTF-8" standalone="no"?>
<Relationships xmlns="http://schemas.openxmlformats.org/package/2006/relationships">
<Relationship Id="rId1" Target="../media/image12.png" Type="http://schemas.openxmlformats.org/officeDocument/2006/relationships/image"/>
</Relationships>

</file>

<file path=xl/drawings/_rels/drawing13.xml.rels><?xml version="1.0" encoding="UTF-8" standalone="no"?>
<Relationships xmlns="http://schemas.openxmlformats.org/package/2006/relationships">
<Relationship Id="rId1" Target="../media/image13.png" Type="http://schemas.openxmlformats.org/officeDocument/2006/relationships/image"/>
</Relationships>

</file>

<file path=xl/drawings/_rels/drawing14.xml.rels><?xml version="1.0" encoding="UTF-8" standalone="no"?>
<Relationships xmlns="http://schemas.openxmlformats.org/package/2006/relationships">
<Relationship Id="rId1" Target="../media/image14.png" Type="http://schemas.openxmlformats.org/officeDocument/2006/relationships/image"/>
</Relationships>

</file>

<file path=xl/drawings/_rels/drawing2.xml.rels><?xml version="1.0" encoding="UTF-8" standalone="no"?>
<Relationships xmlns="http://schemas.openxmlformats.org/package/2006/relationships">
<Relationship Id="rId1" Target="../media/image2.png" Type="http://schemas.openxmlformats.org/officeDocument/2006/relationships/image"/>
</Relationships>

</file>

<file path=xl/drawings/_rels/drawing3.xml.rels><?xml version="1.0" encoding="UTF-8" standalone="no"?>
<Relationships xmlns="http://schemas.openxmlformats.org/package/2006/relationships">
<Relationship Id="rId1" Target="../media/image3.png" Type="http://schemas.openxmlformats.org/officeDocument/2006/relationships/image"/>
</Relationships>

</file>

<file path=xl/drawings/_rels/drawing4.xml.rels><?xml version="1.0" encoding="UTF-8" standalone="no"?>
<Relationships xmlns="http://schemas.openxmlformats.org/package/2006/relationships">
<Relationship Id="rId1" Target="../media/image4.png" Type="http://schemas.openxmlformats.org/officeDocument/2006/relationships/image"/>
</Relationships>

</file>

<file path=xl/drawings/_rels/drawing5.xml.rels><?xml version="1.0" encoding="UTF-8" standalone="no"?>
<Relationships xmlns="http://schemas.openxmlformats.org/package/2006/relationships">
<Relationship Id="rId1" Target="../media/image5.png" Type="http://schemas.openxmlformats.org/officeDocument/2006/relationships/image"/>
</Relationships>

</file>

<file path=xl/drawings/_rels/drawing6.xml.rels><?xml version="1.0" encoding="UTF-8" standalone="no"?>
<Relationships xmlns="http://schemas.openxmlformats.org/package/2006/relationships">
<Relationship Id="rId1" Target="../media/image6.png" Type="http://schemas.openxmlformats.org/officeDocument/2006/relationships/image"/>
</Relationships>

</file>

<file path=xl/drawings/_rels/drawing7.xml.rels><?xml version="1.0" encoding="UTF-8" standalone="no"?>
<Relationships xmlns="http://schemas.openxmlformats.org/package/2006/relationships">
<Relationship Id="rId1" Target="../media/image7.png" Type="http://schemas.openxmlformats.org/officeDocument/2006/relationships/image"/>
</Relationships>

</file>

<file path=xl/drawings/_rels/drawing8.xml.rels><?xml version="1.0" encoding="UTF-8" standalone="no"?>
<Relationships xmlns="http://schemas.openxmlformats.org/package/2006/relationships">
<Relationship Id="rId1" Target="../media/image8.png" Type="http://schemas.openxmlformats.org/officeDocument/2006/relationships/image"/>
</Relationships>

</file>

<file path=xl/drawings/_rels/drawing9.xml.rels><?xml version="1.0" encoding="UTF-8" standalone="no"?>
<Relationships xmlns="http://schemas.openxmlformats.org/package/2006/relationships">
<Relationship Id="rId1" Target="../media/image9.png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worksheets/_rels/sheet10.xml.rels><?xml version="1.0" encoding="UTF-8" standalone="no"?>
<Relationships xmlns="http://schemas.openxmlformats.org/package/2006/relationships">
<Relationship Id="rId1" Target="../drawings/drawing9.xml" Type="http://schemas.openxmlformats.org/officeDocument/2006/relationships/drawing"/>
</Relationships>

</file>

<file path=xl/worksheets/_rels/sheet11.xml.rels><?xml version="1.0" encoding="UTF-8" standalone="no"?>
<Relationships xmlns="http://schemas.openxmlformats.org/package/2006/relationships">
<Relationship Id="rId1" Target="../drawings/drawing10.xml" Type="http://schemas.openxmlformats.org/officeDocument/2006/relationships/drawing"/>
</Relationships>

</file>

<file path=xl/worksheets/_rels/sheet12.xml.rels><?xml version="1.0" encoding="UTF-8" standalone="no"?>
<Relationships xmlns="http://schemas.openxmlformats.org/package/2006/relationships">
<Relationship Id="rId1" Target="../drawings/drawing11.xml" Type="http://schemas.openxmlformats.org/officeDocument/2006/relationships/drawing"/>
</Relationships>

</file>

<file path=xl/worksheets/_rels/sheet13.xml.rels><?xml version="1.0" encoding="UTF-8" standalone="no"?>
<Relationships xmlns="http://schemas.openxmlformats.org/package/2006/relationships">
<Relationship Id="rId1" Target="../drawings/drawing12.xml" Type="http://schemas.openxmlformats.org/officeDocument/2006/relationships/drawing"/>
</Relationships>

</file>

<file path=xl/worksheets/_rels/sheet14.xml.rels><?xml version="1.0" encoding="UTF-8" standalone="no"?>
<Relationships xmlns="http://schemas.openxmlformats.org/package/2006/relationships">
<Relationship Id="rId1" Target="../drawings/drawing13.xml" Type="http://schemas.openxmlformats.org/officeDocument/2006/relationships/drawing"/>
</Relationships>

</file>

<file path=xl/worksheets/_rels/sheet15.xml.rels><?xml version="1.0" encoding="UTF-8" standalone="no"?>
<Relationships xmlns="http://schemas.openxmlformats.org/package/2006/relationships">
<Relationship Id="rId1" Target="../drawings/drawing14.xml" Type="http://schemas.openxmlformats.org/officeDocument/2006/relationships/drawing"/>
</Relationships>

</file>

<file path=xl/worksheets/_rels/sheet2.xml.rels><?xml version="1.0" encoding="UTF-8" standalone="no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_rels/sheet3.xml.rels><?xml version="1.0" encoding="UTF-8" standalone="no"?>
<Relationships xmlns="http://schemas.openxmlformats.org/package/2006/relationships">
<Relationship Id="rId1" Target="../drawings/drawing2.xml" Type="http://schemas.openxmlformats.org/officeDocument/2006/relationships/drawing"/>
</Relationships>

</file>

<file path=xl/worksheets/_rels/sheet4.xml.rels><?xml version="1.0" encoding="UTF-8" standalone="no"?>
<Relationships xmlns="http://schemas.openxmlformats.org/package/2006/relationships">
<Relationship Id="rId1" Target="../drawings/drawing3.xml" Type="http://schemas.openxmlformats.org/officeDocument/2006/relationships/drawing"/>
</Relationships>

</file>

<file path=xl/worksheets/_rels/sheet5.xml.rels><?xml version="1.0" encoding="UTF-8" standalone="no"?>
<Relationships xmlns="http://schemas.openxmlformats.org/package/2006/relationships">
<Relationship Id="rId1" Target="../drawings/drawing4.xml" Type="http://schemas.openxmlformats.org/officeDocument/2006/relationships/drawing"/>
</Relationships>

</file>

<file path=xl/worksheets/_rels/sheet6.xml.rels><?xml version="1.0" encoding="UTF-8" standalone="no"?>
<Relationships xmlns="http://schemas.openxmlformats.org/package/2006/relationships">
<Relationship Id="rId1" Target="../drawings/drawing5.xml" Type="http://schemas.openxmlformats.org/officeDocument/2006/relationships/drawing"/>
</Relationships>

</file>

<file path=xl/worksheets/_rels/sheet7.xml.rels><?xml version="1.0" encoding="UTF-8" standalone="no"?>
<Relationships xmlns="http://schemas.openxmlformats.org/package/2006/relationships">
<Relationship Id="rId1" Target="../drawings/drawing6.xml" Type="http://schemas.openxmlformats.org/officeDocument/2006/relationships/drawing"/>
</Relationships>

</file>

<file path=xl/worksheets/_rels/sheet8.xml.rels><?xml version="1.0" encoding="UTF-8" standalone="no"?>
<Relationships xmlns="http://schemas.openxmlformats.org/package/2006/relationships">
<Relationship Id="rId1" Target="../drawings/drawing7.xml" Type="http://schemas.openxmlformats.org/officeDocument/2006/relationships/drawing"/>
</Relationships>

</file>

<file path=xl/worksheets/_rels/sheet9.xml.rels><?xml version="1.0" encoding="UTF-8" standalone="no"?>
<Relationships xmlns="http://schemas.openxmlformats.org/package/2006/relationships">
<Relationship Id="rId1" Target="../drawings/drawing8.xml" Type="http://schemas.openxmlformats.org/officeDocument/2006/relationships/drawing"/>
</Relationships>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>
      <c r="A1" t="s">
        <v>0</v>
      </c>
    </row>
    <row r="2">
      <c r="A2" t="s">
        <v>1</v>
      </c>
    </row>
    <row r="3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>
      <c r="A4" t="n">
        <v>2515.0</v>
      </c>
      <c r="B4" t="s">
        <v>7</v>
      </c>
      <c r="C4" t="s">
        <v>8</v>
      </c>
      <c r="D4" t="n">
        <v>1.0</v>
      </c>
      <c r="E4" t="n">
        <v>705.0</v>
      </c>
    </row>
    <row r="5">
      <c r="A5" t="n">
        <v>3672.0</v>
      </c>
      <c r="B5" t="s">
        <v>9</v>
      </c>
      <c r="C5" t="s">
        <v>8</v>
      </c>
      <c r="D5" t="n">
        <v>2.0</v>
      </c>
      <c r="E5" t="n">
        <v>633.0</v>
      </c>
    </row>
    <row r="6">
      <c r="A6" t="n">
        <v>2623.0</v>
      </c>
      <c r="B6" t="s">
        <v>10</v>
      </c>
      <c r="C6" t="s">
        <v>11</v>
      </c>
      <c r="D6" t="n">
        <v>3.0</v>
      </c>
      <c r="E6" t="n">
        <v>624.0</v>
      </c>
    </row>
    <row r="7">
      <c r="A7" t="n">
        <v>3380.0</v>
      </c>
      <c r="B7" t="s">
        <v>12</v>
      </c>
      <c r="C7" t="s">
        <v>11</v>
      </c>
      <c r="D7" t="n">
        <v>4.0</v>
      </c>
      <c r="E7" t="n">
        <v>614.0</v>
      </c>
    </row>
    <row r="8">
      <c r="A8" t="n">
        <v>3157.0</v>
      </c>
      <c r="B8" t="s">
        <v>13</v>
      </c>
      <c r="C8" t="s">
        <v>14</v>
      </c>
      <c r="D8" t="n">
        <v>5.0</v>
      </c>
      <c r="E8" t="n">
        <v>604.0</v>
      </c>
    </row>
    <row r="9">
      <c r="A9" t="n">
        <v>3160.0</v>
      </c>
      <c r="B9" t="s">
        <v>15</v>
      </c>
      <c r="C9" t="s">
        <v>8</v>
      </c>
      <c r="D9" t="n">
        <v>6.0</v>
      </c>
      <c r="E9" t="n">
        <v>584.0</v>
      </c>
    </row>
    <row r="10">
      <c r="A10" t="n">
        <v>3309.0</v>
      </c>
      <c r="B10" t="s">
        <v>16</v>
      </c>
      <c r="C10" t="s">
        <v>17</v>
      </c>
      <c r="D10" t="n">
        <v>7.0</v>
      </c>
      <c r="E10" t="n">
        <v>580.0</v>
      </c>
    </row>
    <row r="11">
      <c r="A11" t="n">
        <v>2883.0</v>
      </c>
      <c r="B11" t="s">
        <v>18</v>
      </c>
      <c r="C11" t="s">
        <v>19</v>
      </c>
      <c r="D11" t="n">
        <v>8.0</v>
      </c>
      <c r="E11" t="n">
        <v>579.0</v>
      </c>
    </row>
    <row r="12">
      <c r="A12" t="n">
        <v>3510.0</v>
      </c>
      <c r="B12" t="s">
        <v>20</v>
      </c>
      <c r="C12" t="s">
        <v>14</v>
      </c>
      <c r="D12" t="n">
        <v>9.0</v>
      </c>
      <c r="E12" t="n">
        <v>573.0</v>
      </c>
    </row>
    <row r="13">
      <c r="A13" t="n">
        <v>3449.0</v>
      </c>
      <c r="B13" t="s">
        <v>21</v>
      </c>
      <c r="C13" t="s">
        <v>19</v>
      </c>
      <c r="D13" t="n">
        <v>11.0</v>
      </c>
      <c r="E13" t="n">
        <v>553.0</v>
      </c>
    </row>
    <row r="14">
      <c r="A14" t="n">
        <v>3748.0</v>
      </c>
      <c r="B14" t="s">
        <v>22</v>
      </c>
      <c r="C14" t="s">
        <v>19</v>
      </c>
      <c r="D14" t="n">
        <v>12.0</v>
      </c>
      <c r="E14" t="n">
        <v>546.0</v>
      </c>
    </row>
    <row r="15">
      <c r="A15" t="n">
        <v>2935.0</v>
      </c>
      <c r="B15" t="s">
        <v>23</v>
      </c>
      <c r="C15" t="s">
        <v>19</v>
      </c>
      <c r="D15" t="n">
        <v>13.0</v>
      </c>
      <c r="E15" t="n">
        <v>532.0</v>
      </c>
    </row>
    <row r="16">
      <c r="A16" t="n">
        <v>3724.0</v>
      </c>
      <c r="B16" t="s">
        <v>24</v>
      </c>
      <c r="C16" t="s">
        <v>14</v>
      </c>
      <c r="D16" t="n">
        <v>14.0</v>
      </c>
      <c r="E16" t="n">
        <v>531.0</v>
      </c>
    </row>
    <row r="17">
      <c r="A17" t="n">
        <v>3792.0</v>
      </c>
      <c r="B17" t="s">
        <v>25</v>
      </c>
      <c r="C17" t="s">
        <v>26</v>
      </c>
      <c r="D17" t="n">
        <v>15.0</v>
      </c>
      <c r="E17" t="n">
        <v>531.0</v>
      </c>
    </row>
    <row r="18">
      <c r="A18" t="n">
        <v>3932.0</v>
      </c>
      <c r="B18" t="s">
        <v>27</v>
      </c>
      <c r="C18" t="s">
        <v>28</v>
      </c>
      <c r="D18" t="n">
        <v>16.0</v>
      </c>
      <c r="E18" t="n">
        <v>529.0</v>
      </c>
    </row>
    <row r="19">
      <c r="A19" t="n">
        <v>3747.0</v>
      </c>
      <c r="B19" t="s">
        <v>29</v>
      </c>
      <c r="C19" t="s">
        <v>11</v>
      </c>
      <c r="D19" t="n">
        <v>17.0</v>
      </c>
      <c r="E19" t="n">
        <v>519.0</v>
      </c>
    </row>
    <row r="20">
      <c r="A20" t="n">
        <v>3387.0</v>
      </c>
      <c r="B20" t="s">
        <v>30</v>
      </c>
      <c r="C20" t="s">
        <v>31</v>
      </c>
      <c r="D20" t="n">
        <v>18.0</v>
      </c>
      <c r="E20" t="n">
        <v>517.0</v>
      </c>
    </row>
    <row r="21">
      <c r="A21" t="n">
        <v>3793.0</v>
      </c>
      <c r="B21" t="s">
        <v>32</v>
      </c>
      <c r="C21" t="s">
        <v>26</v>
      </c>
      <c r="D21" t="n">
        <v>19.0</v>
      </c>
      <c r="E21" t="n">
        <v>507.0</v>
      </c>
    </row>
    <row r="22">
      <c r="A22" t="n">
        <v>2801.0</v>
      </c>
      <c r="B22" t="s">
        <v>33</v>
      </c>
      <c r="C22" t="s">
        <v>34</v>
      </c>
      <c r="D22" t="n">
        <v>20.0</v>
      </c>
      <c r="E22" t="n">
        <v>506.0</v>
      </c>
    </row>
    <row r="23">
      <c r="A23" t="n">
        <v>3615.0</v>
      </c>
      <c r="B23" t="s">
        <v>35</v>
      </c>
      <c r="C23" t="s">
        <v>26</v>
      </c>
      <c r="D23" t="n">
        <v>21.0</v>
      </c>
      <c r="E23" t="n">
        <v>504.0</v>
      </c>
    </row>
    <row r="24">
      <c r="A24" t="n">
        <v>3712.0</v>
      </c>
      <c r="B24" t="s">
        <v>36</v>
      </c>
      <c r="C24" t="s">
        <v>19</v>
      </c>
      <c r="D24" t="n">
        <v>22.0</v>
      </c>
      <c r="E24" t="n">
        <v>502.0</v>
      </c>
    </row>
    <row r="25">
      <c r="A25" t="n">
        <v>4071.0</v>
      </c>
      <c r="B25" t="s">
        <v>37</v>
      </c>
      <c r="C25" t="s">
        <v>17</v>
      </c>
      <c r="D25" t="s">
        <v>38</v>
      </c>
      <c r="E25" t="n">
        <v>500.0</v>
      </c>
    </row>
    <row r="26">
      <c r="A26" t="n">
        <v>4072.0</v>
      </c>
      <c r="B26" t="s">
        <v>39</v>
      </c>
      <c r="C26" t="s">
        <v>40</v>
      </c>
      <c r="D26" t="s">
        <v>38</v>
      </c>
      <c r="E26" t="n">
        <v>500.0</v>
      </c>
    </row>
    <row r="27">
      <c r="A27" t="n">
        <v>4079.0</v>
      </c>
      <c r="B27" t="s">
        <v>41</v>
      </c>
      <c r="C27" t="s">
        <v>14</v>
      </c>
      <c r="D27" t="s">
        <v>38</v>
      </c>
      <c r="E27" t="n">
        <v>500.0</v>
      </c>
    </row>
    <row r="28">
      <c r="A28" t="n">
        <v>4052.0</v>
      </c>
      <c r="B28" t="s">
        <v>42</v>
      </c>
      <c r="C28" t="s">
        <v>11</v>
      </c>
      <c r="D28" t="n">
        <v>23.0</v>
      </c>
      <c r="E28" t="n">
        <v>499.0</v>
      </c>
    </row>
    <row r="29">
      <c r="A29" t="n">
        <v>3676.0</v>
      </c>
      <c r="B29" t="s">
        <v>43</v>
      </c>
      <c r="C29" t="s">
        <v>8</v>
      </c>
      <c r="D29" t="n">
        <v>24.0</v>
      </c>
      <c r="E29" t="n">
        <v>497.0</v>
      </c>
    </row>
    <row r="30">
      <c r="A30" t="n">
        <v>4034.0</v>
      </c>
      <c r="B30" t="s">
        <v>44</v>
      </c>
      <c r="C30" t="s">
        <v>45</v>
      </c>
      <c r="D30" t="n">
        <v>26.0</v>
      </c>
      <c r="E30" t="n">
        <v>491.0</v>
      </c>
    </row>
    <row r="31">
      <c r="A31" t="n">
        <v>3876.0</v>
      </c>
      <c r="B31" t="s">
        <v>46</v>
      </c>
      <c r="C31" t="s">
        <v>31</v>
      </c>
      <c r="D31" t="n">
        <v>28.0</v>
      </c>
      <c r="E31" t="n">
        <v>490.0</v>
      </c>
    </row>
    <row r="32">
      <c r="A32" t="n">
        <v>3898.0</v>
      </c>
      <c r="B32" t="s">
        <v>47</v>
      </c>
      <c r="C32" t="s">
        <v>45</v>
      </c>
      <c r="D32" t="n">
        <v>30.0</v>
      </c>
      <c r="E32" t="n">
        <v>483.0</v>
      </c>
    </row>
    <row r="33">
      <c r="A33" t="n">
        <v>3467.0</v>
      </c>
      <c r="B33" t="s">
        <v>48</v>
      </c>
      <c r="C33" t="s">
        <v>31</v>
      </c>
      <c r="D33" t="n">
        <v>31.0</v>
      </c>
      <c r="E33" t="n">
        <v>482.0</v>
      </c>
    </row>
    <row r="34">
      <c r="A34" t="n">
        <v>3983.0</v>
      </c>
      <c r="B34" t="s">
        <v>49</v>
      </c>
      <c r="C34" t="s">
        <v>11</v>
      </c>
      <c r="D34" t="n">
        <v>32.0</v>
      </c>
      <c r="E34" t="n">
        <v>482.0</v>
      </c>
    </row>
    <row r="35">
      <c r="A35" t="n">
        <v>4033.0</v>
      </c>
      <c r="B35" t="s">
        <v>50</v>
      </c>
      <c r="C35" t="s">
        <v>26</v>
      </c>
      <c r="D35" t="n">
        <v>33.0</v>
      </c>
      <c r="E35" t="n">
        <v>482.0</v>
      </c>
    </row>
    <row r="36">
      <c r="A36" t="n">
        <v>3984.0</v>
      </c>
      <c r="B36" t="s">
        <v>51</v>
      </c>
      <c r="C36" t="s">
        <v>11</v>
      </c>
      <c r="D36" t="n">
        <v>34.0</v>
      </c>
      <c r="E36" t="n">
        <v>481.0</v>
      </c>
    </row>
    <row r="37">
      <c r="A37" t="n">
        <v>3719.0</v>
      </c>
      <c r="B37" t="s">
        <v>52</v>
      </c>
      <c r="C37" t="s">
        <v>8</v>
      </c>
      <c r="D37" t="n">
        <v>35.0</v>
      </c>
      <c r="E37" t="n">
        <v>473.0</v>
      </c>
    </row>
    <row r="38">
      <c r="A38" t="n">
        <v>3839.0</v>
      </c>
      <c r="B38" t="s">
        <v>53</v>
      </c>
      <c r="C38" t="s">
        <v>28</v>
      </c>
      <c r="D38" t="n">
        <v>36.0</v>
      </c>
      <c r="E38" t="n">
        <v>473.0</v>
      </c>
    </row>
    <row r="39">
      <c r="A39" t="n">
        <v>3976.0</v>
      </c>
      <c r="B39" t="s">
        <v>54</v>
      </c>
      <c r="C39" t="s">
        <v>55</v>
      </c>
      <c r="D39" t="n">
        <v>37.0</v>
      </c>
      <c r="E39" t="n">
        <v>472.0</v>
      </c>
    </row>
    <row r="40">
      <c r="A40" t="n">
        <v>3460.0</v>
      </c>
      <c r="B40" t="s">
        <v>56</v>
      </c>
      <c r="C40" t="s">
        <v>14</v>
      </c>
      <c r="D40" t="n">
        <v>38.0</v>
      </c>
      <c r="E40" t="n">
        <v>471.0</v>
      </c>
    </row>
    <row r="41">
      <c r="A41" t="n">
        <v>3652.0</v>
      </c>
      <c r="B41" t="s">
        <v>57</v>
      </c>
      <c r="C41" t="s">
        <v>58</v>
      </c>
      <c r="D41" t="n">
        <v>41.0</v>
      </c>
      <c r="E41" t="n">
        <v>461.0</v>
      </c>
    </row>
    <row r="42">
      <c r="A42" t="n">
        <v>3670.0</v>
      </c>
      <c r="B42" t="s">
        <v>59</v>
      </c>
      <c r="C42" t="s">
        <v>34</v>
      </c>
      <c r="D42" t="n">
        <v>42.0</v>
      </c>
      <c r="E42" t="n">
        <v>461.0</v>
      </c>
    </row>
    <row r="43">
      <c r="A43" t="n">
        <v>3726.0</v>
      </c>
      <c r="B43" t="s">
        <v>60</v>
      </c>
      <c r="C43" t="s">
        <v>61</v>
      </c>
      <c r="D43" t="n">
        <v>43.0</v>
      </c>
      <c r="E43" t="n">
        <v>461.0</v>
      </c>
    </row>
    <row r="44">
      <c r="A44" t="n">
        <v>3900.0</v>
      </c>
      <c r="B44" t="s">
        <v>62</v>
      </c>
      <c r="C44" t="s">
        <v>63</v>
      </c>
      <c r="D44" t="n">
        <v>45.0</v>
      </c>
      <c r="E44" t="n">
        <v>460.0</v>
      </c>
    </row>
    <row r="45">
      <c r="A45" t="n">
        <v>3979.0</v>
      </c>
      <c r="B45" t="s">
        <v>64</v>
      </c>
      <c r="C45" t="s">
        <v>55</v>
      </c>
      <c r="D45" t="n">
        <v>47.0</v>
      </c>
      <c r="E45" t="n">
        <v>460.0</v>
      </c>
    </row>
    <row r="46">
      <c r="A46" t="n">
        <v>3934.0</v>
      </c>
      <c r="B46" t="s">
        <v>65</v>
      </c>
      <c r="C46" t="s">
        <v>11</v>
      </c>
      <c r="D46" t="n">
        <v>143.0</v>
      </c>
      <c r="E46" t="n">
        <v>440.0</v>
      </c>
    </row>
  </sheetData>
  <pageMargins bottom="0.75" footer="0.3" header="0.3" left="0.7" right="0.7" top="0.75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217"/>
    </row>
    <row r="5" ht="8.25" customHeight="true">
      <c r="D5" s="217"/>
    </row>
    <row r="6" ht="26.25" customHeight="true"/>
    <row r="7" ht="26.25" customHeight="true">
      <c r="C7" s="217"/>
      <c r="D7" s="217"/>
      <c r="G7" s="217" t="s">
        <v>66</v>
      </c>
      <c r="H7" s="243" t="n">
        <v>44833.64221989583</v>
      </c>
      <c r="J7" s="219"/>
    </row>
    <row r="8" ht="26.25" customHeight="true">
      <c r="C8" s="217"/>
      <c r="D8" s="217"/>
    </row>
    <row r="9" ht="21.0" customHeight="true">
      <c r="B9" s="220" t="s">
        <v>67</v>
      </c>
      <c r="C9" s="221"/>
      <c r="D9" s="222" t="s">
        <v>86</v>
      </c>
      <c r="E9" s="220" t="s">
        <v>68</v>
      </c>
      <c r="F9" s="222" t="s">
        <v>95</v>
      </c>
      <c r="G9" s="220" t="s">
        <v>69</v>
      </c>
      <c r="H9" s="223"/>
      <c r="I9" s="220"/>
      <c r="J9" s="223"/>
    </row>
    <row r="10" ht="21.0" customHeight="true"/>
    <row r="11" ht="21.0" customHeight="true">
      <c r="B11" s="224" t="s">
        <v>70</v>
      </c>
      <c r="C11" s="224" t="s">
        <v>71</v>
      </c>
      <c r="D11" s="224" t="s">
        <v>72</v>
      </c>
      <c r="E11" s="224" t="s">
        <v>73</v>
      </c>
      <c r="F11" s="224" t="s">
        <v>74</v>
      </c>
      <c r="G11" s="224" t="s">
        <v>75</v>
      </c>
    </row>
    <row r="12" ht="21.0" customHeight="true">
      <c r="B12" s="225" t="n">
        <v>1.0</v>
      </c>
      <c r="C12" s="226" t="n">
        <v>3510.0</v>
      </c>
      <c r="D12" s="227" t="str">
        <f>IF(ISBLANK(C12),"",VLOOKUP(C12,Inscripcion!$A$1:$E$200,2,FALSE))</f>
        <v>Fernando Jose Martinez Picado</v>
      </c>
      <c r="E12" s="228" t="str">
        <f>IF(ISBLANK(C12),"",VLOOKUP(C12,Inscripcion!$A$1:$E$200,3,FALSE))</f>
        <v>Corredores</v>
      </c>
      <c r="F12" s="228" t="n">
        <f>IF(ISBLANK(C12),"",VLOOKUP(C12,Inscripcion!$A$1:$E$200,4,FALSE))</f>
        <v>9.0</v>
      </c>
      <c r="G12" s="228" t="n">
        <f>IF(ISBLANK(C12),"",VLOOKUP(C12,Inscripcion!$A$1:$E$200,5,FALSE))</f>
        <v>573.0</v>
      </c>
    </row>
    <row r="13" ht="21.0" customHeight="true">
      <c r="B13" s="225" t="n">
        <v>2.0</v>
      </c>
      <c r="C13" s="226" t="n">
        <v>3615.0</v>
      </c>
      <c r="D13" s="227" t="str">
        <f>IF(ISBLANK(C13),"",VLOOKUP(C13,Inscripcion!$A$1:$E$200,2,FALSE))</f>
        <v>Marvin Alonso Valerio Morales</v>
      </c>
      <c r="E13" s="228" t="str">
        <f>IF(ISBLANK(C13),"",VLOOKUP(C13,Inscripcion!$A$1:$E$200,3,FALSE))</f>
        <v>San Carlos</v>
      </c>
      <c r="F13" s="228" t="n">
        <f>IF(ISBLANK(C13),"",VLOOKUP(C13,Inscripcion!$A$1:$E$200,4,FALSE))</f>
        <v>21.0</v>
      </c>
      <c r="G13" s="228" t="n">
        <f>IF(ISBLANK(C13),"",VLOOKUP(C13,Inscripcion!$A$1:$E$200,5,FALSE))</f>
        <v>504.0</v>
      </c>
    </row>
    <row r="14" ht="21.0" customHeight="true">
      <c r="B14" s="225" t="n">
        <v>3.0</v>
      </c>
      <c r="C14" s="226" t="n">
        <v>3652.0</v>
      </c>
      <c r="D14" s="227" t="str">
        <f>IF(ISBLANK(C14),"",VLOOKUP(C14,Inscripcion!$A$1:$E$200,2,FALSE))</f>
        <v>leonardo liu chen</v>
      </c>
      <c r="E14" s="228" t="str">
        <f>IF(ISBLANK(C14),"",VLOOKUP(C14,Inscripcion!$A$1:$E$200,3,FALSE))</f>
        <v>san jose</v>
      </c>
      <c r="F14" s="228" t="n">
        <f>IF(ISBLANK(C14),"",VLOOKUP(C14,Inscripcion!$A$1:$E$200,4,FALSE))</f>
        <v>41.0</v>
      </c>
      <c r="G14" s="228" t="n">
        <f>IF(ISBLANK(C14),"",VLOOKUP(C14,Inscripcion!$A$1:$E$200,5,FALSE))</f>
        <v>461.0</v>
      </c>
    </row>
    <row r="15" ht="21.0" customHeight="true">
      <c r="F15" s="229" t="s">
        <v>76</v>
      </c>
      <c r="G15" s="229" t="s">
        <v>76</v>
      </c>
    </row>
    <row r="16" ht="21.0" customHeight="true"/>
    <row r="17" ht="21.0" customHeight="true">
      <c r="B17" s="230" t="s">
        <v>77</v>
      </c>
      <c r="C17" s="230"/>
      <c r="D17" s="230" t="s">
        <v>78</v>
      </c>
      <c r="E17" s="231" t="s">
        <v>79</v>
      </c>
      <c r="F17" s="230" t="s">
        <v>80</v>
      </c>
      <c r="G17" s="230" t="s">
        <v>81</v>
      </c>
      <c r="H17" s="232" t="s">
        <v>82</v>
      </c>
      <c r="I17" s="233"/>
    </row>
    <row r="18" ht="21.0" customHeight="true">
      <c r="B18" s="234" t="n">
        <v>1.0</v>
      </c>
      <c r="C18" s="235" t="n">
        <v>1.0</v>
      </c>
      <c r="D18" s="236" t="str">
        <f>D12</f>
        <v>Fernando Jose Martinez Picado</v>
      </c>
      <c r="E18" s="237"/>
      <c r="F18" s="237"/>
      <c r="G18" s="237"/>
      <c r="H18" s="238"/>
      <c r="I18" s="233"/>
    </row>
    <row r="19" ht="21.0" customHeight="true">
      <c r="B19" s="239"/>
      <c r="C19" s="235" t="n">
        <v>3.0</v>
      </c>
      <c r="D19" s="236" t="str">
        <f>D14</f>
        <v>leonardo liu chen</v>
      </c>
      <c r="E19" s="237"/>
      <c r="F19" s="237"/>
      <c r="G19" s="237"/>
      <c r="H19" s="240"/>
      <c r="I19" s="233"/>
    </row>
    <row r="20" ht="21.0" customHeight="true">
      <c r="B20" s="234" t="n">
        <v>2.0</v>
      </c>
      <c r="C20" s="237" t="n">
        <v>1.0</v>
      </c>
      <c r="D20" s="236" t="str">
        <f>D12</f>
        <v>Fernando Jose Martinez Picado</v>
      </c>
      <c r="E20" s="237"/>
      <c r="F20" s="237"/>
      <c r="G20" s="237"/>
      <c r="H20" s="238"/>
      <c r="I20" s="233"/>
    </row>
    <row r="21" ht="21.0" customHeight="true">
      <c r="B21" s="239"/>
      <c r="C21" s="237" t="n">
        <v>2.0</v>
      </c>
      <c r="D21" s="236" t="str">
        <f>D13</f>
        <v>Marvin Alonso Valerio Morales</v>
      </c>
      <c r="E21" s="237"/>
      <c r="F21" s="237"/>
      <c r="G21" s="237"/>
      <c r="H21" s="240"/>
      <c r="I21" s="233"/>
    </row>
    <row r="22" ht="21.0" customHeight="true">
      <c r="B22" s="234" t="n">
        <v>3.0</v>
      </c>
      <c r="C22" s="237" t="n">
        <v>2.0</v>
      </c>
      <c r="D22" s="236" t="str">
        <f>D13</f>
        <v>Marvin Alonso Valerio Morales</v>
      </c>
      <c r="E22" s="237"/>
      <c r="F22" s="237"/>
      <c r="G22" s="237"/>
      <c r="H22" s="241"/>
      <c r="I22" s="233"/>
    </row>
    <row r="23" ht="21.0" customHeight="true">
      <c r="B23" s="239"/>
      <c r="C23" s="237" t="n">
        <v>3.0</v>
      </c>
      <c r="D23" s="236" t="str">
        <f>D14</f>
        <v>leonardo liu chen</v>
      </c>
      <c r="E23" s="237"/>
      <c r="F23" s="237"/>
      <c r="G23" s="237"/>
      <c r="H23" s="240"/>
      <c r="I23" s="233"/>
    </row>
    <row r="24" ht="21.0" customHeight="true">
      <c r="B24" s="221"/>
      <c r="C24" s="221"/>
      <c r="D24" s="221"/>
      <c r="E24" s="221"/>
      <c r="F24" s="221"/>
      <c r="G24" s="221"/>
      <c r="H24" s="221"/>
      <c r="I24" s="221"/>
      <c r="J24" s="221"/>
    </row>
    <row r="25" ht="21.0" customHeight="true">
      <c r="B25" s="221"/>
      <c r="C25" s="221"/>
      <c r="D25" s="221"/>
      <c r="E25" s="221"/>
      <c r="F25" s="221"/>
      <c r="G25" s="221"/>
      <c r="H25" s="221"/>
      <c r="I25" s="221"/>
      <c r="J25" s="221"/>
    </row>
    <row r="26" ht="21.0" customHeight="true">
      <c r="B26" s="221"/>
      <c r="C26" s="221"/>
      <c r="D26" s="237" t="s">
        <v>83</v>
      </c>
      <c r="E26" s="221"/>
      <c r="F26" s="221"/>
      <c r="G26" s="221"/>
      <c r="H26" s="221"/>
      <c r="I26" s="221"/>
      <c r="J26" s="221"/>
    </row>
    <row r="27" ht="21.0" customHeight="true">
      <c r="D27" s="242" t="s">
        <v>84</v>
      </c>
      <c r="E27" s="221"/>
      <c r="F27" s="221"/>
    </row>
    <row r="28" ht="21.0" customHeight="true">
      <c r="D28" s="242" t="s">
        <v>85</v>
      </c>
      <c r="E28" s="221"/>
      <c r="F28" s="221"/>
    </row>
  </sheetData>
  <pageMargins bottom="0.75" footer="0.3" header="0.3" left="0.7" right="0.7" top="0.7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244"/>
    </row>
    <row r="5" ht="8.25" customHeight="true">
      <c r="D5" s="244"/>
    </row>
    <row r="6" ht="26.25" customHeight="true"/>
    <row r="7" ht="26.25" customHeight="true">
      <c r="C7" s="244"/>
      <c r="D7" s="244"/>
      <c r="G7" s="244" t="s">
        <v>66</v>
      </c>
      <c r="H7" s="270" t="n">
        <v>44833.64222116898</v>
      </c>
      <c r="J7" s="246"/>
    </row>
    <row r="8" ht="26.25" customHeight="true">
      <c r="C8" s="244"/>
      <c r="D8" s="244"/>
    </row>
    <row r="9" ht="21.0" customHeight="true">
      <c r="B9" s="247" t="s">
        <v>67</v>
      </c>
      <c r="C9" s="248"/>
      <c r="D9" s="249" t="s">
        <v>86</v>
      </c>
      <c r="E9" s="247" t="s">
        <v>68</v>
      </c>
      <c r="F9" s="249" t="s">
        <v>96</v>
      </c>
      <c r="G9" s="247" t="s">
        <v>69</v>
      </c>
      <c r="H9" s="250"/>
      <c r="I9" s="247"/>
      <c r="J9" s="250"/>
    </row>
    <row r="10" ht="21.0" customHeight="true"/>
    <row r="11" ht="21.0" customHeight="true">
      <c r="B11" s="251" t="s">
        <v>70</v>
      </c>
      <c r="C11" s="251" t="s">
        <v>71</v>
      </c>
      <c r="D11" s="251" t="s">
        <v>72</v>
      </c>
      <c r="E11" s="251" t="s">
        <v>73</v>
      </c>
      <c r="F11" s="251" t="s">
        <v>74</v>
      </c>
      <c r="G11" s="251" t="s">
        <v>75</v>
      </c>
    </row>
    <row r="12" ht="21.0" customHeight="true">
      <c r="B12" s="252" t="n">
        <v>1.0</v>
      </c>
      <c r="C12" s="253" t="n">
        <v>3449.0</v>
      </c>
      <c r="D12" s="254" t="str">
        <f>IF(ISBLANK(C12),"",VLOOKUP(C12,Inscripcion!$A$1:$E$200,2,FALSE))</f>
        <v>Reinel Antonio Vanegas Lacayo</v>
      </c>
      <c r="E12" s="255" t="str">
        <f>IF(ISBLANK(C12),"",VLOOKUP(C12,Inscripcion!$A$1:$E$200,3,FALSE))</f>
        <v>Alajuela</v>
      </c>
      <c r="F12" s="255" t="n">
        <f>IF(ISBLANK(C12),"",VLOOKUP(C12,Inscripcion!$A$1:$E$200,4,FALSE))</f>
        <v>11.0</v>
      </c>
      <c r="G12" s="255" t="n">
        <f>IF(ISBLANK(C12),"",VLOOKUP(C12,Inscripcion!$A$1:$E$200,5,FALSE))</f>
        <v>553.0</v>
      </c>
    </row>
    <row r="13" ht="21.0" customHeight="true">
      <c r="B13" s="252" t="n">
        <v>2.0</v>
      </c>
      <c r="C13" s="253" t="n">
        <v>2801.0</v>
      </c>
      <c r="D13" s="254" t="str">
        <f>IF(ISBLANK(C13),"",VLOOKUP(C13,Inscripcion!$A$1:$E$200,2,FALSE))</f>
        <v>Ian Vargas Jimenez</v>
      </c>
      <c r="E13" s="255" t="str">
        <f>IF(ISBLANK(C13),"",VLOOKUP(C13,Inscripcion!$A$1:$E$200,3,FALSE))</f>
        <v>Aserri</v>
      </c>
      <c r="F13" s="255" t="n">
        <f>IF(ISBLANK(C13),"",VLOOKUP(C13,Inscripcion!$A$1:$E$200,4,FALSE))</f>
        <v>20.0</v>
      </c>
      <c r="G13" s="255" t="n">
        <f>IF(ISBLANK(C13),"",VLOOKUP(C13,Inscripcion!$A$1:$E$200,5,FALSE))</f>
        <v>506.0</v>
      </c>
    </row>
    <row r="14" ht="21.0" customHeight="true">
      <c r="B14" s="252" t="n">
        <v>3.0</v>
      </c>
      <c r="C14" s="253" t="n">
        <v>3460.0</v>
      </c>
      <c r="D14" s="254" t="str">
        <f>IF(ISBLANK(C14),"",VLOOKUP(C14,Inscripcion!$A$1:$E$200,2,FALSE))</f>
        <v>Amaury Ignacio Bolaños Angulo</v>
      </c>
      <c r="E14" s="255" t="str">
        <f>IF(ISBLANK(C14),"",VLOOKUP(C14,Inscripcion!$A$1:$E$200,3,FALSE))</f>
        <v>Corredores</v>
      </c>
      <c r="F14" s="255" t="n">
        <f>IF(ISBLANK(C14),"",VLOOKUP(C14,Inscripcion!$A$1:$E$200,4,FALSE))</f>
        <v>38.0</v>
      </c>
      <c r="G14" s="255" t="n">
        <f>IF(ISBLANK(C14),"",VLOOKUP(C14,Inscripcion!$A$1:$E$200,5,FALSE))</f>
        <v>471.0</v>
      </c>
    </row>
    <row r="15" ht="21.0" customHeight="true">
      <c r="F15" s="256" t="s">
        <v>76</v>
      </c>
      <c r="G15" s="256" t="s">
        <v>76</v>
      </c>
    </row>
    <row r="16" ht="21.0" customHeight="true"/>
    <row r="17" ht="21.0" customHeight="true">
      <c r="B17" s="257" t="s">
        <v>77</v>
      </c>
      <c r="C17" s="257"/>
      <c r="D17" s="257" t="s">
        <v>78</v>
      </c>
      <c r="E17" s="258" t="s">
        <v>79</v>
      </c>
      <c r="F17" s="257" t="s">
        <v>80</v>
      </c>
      <c r="G17" s="257" t="s">
        <v>81</v>
      </c>
      <c r="H17" s="259" t="s">
        <v>82</v>
      </c>
      <c r="I17" s="260"/>
    </row>
    <row r="18" ht="21.0" customHeight="true">
      <c r="B18" s="261" t="n">
        <v>1.0</v>
      </c>
      <c r="C18" s="262" t="n">
        <v>1.0</v>
      </c>
      <c r="D18" s="263" t="str">
        <f>D12</f>
        <v>Reinel Antonio Vanegas Lacayo</v>
      </c>
      <c r="E18" s="264"/>
      <c r="F18" s="264"/>
      <c r="G18" s="264"/>
      <c r="H18" s="265"/>
      <c r="I18" s="260"/>
    </row>
    <row r="19" ht="21.0" customHeight="true">
      <c r="B19" s="266"/>
      <c r="C19" s="262" t="n">
        <v>3.0</v>
      </c>
      <c r="D19" s="263" t="str">
        <f>D14</f>
        <v>Amaury Ignacio Bolaños Angulo</v>
      </c>
      <c r="E19" s="264"/>
      <c r="F19" s="264"/>
      <c r="G19" s="264"/>
      <c r="H19" s="267"/>
      <c r="I19" s="260"/>
    </row>
    <row r="20" ht="21.0" customHeight="true">
      <c r="B20" s="261" t="n">
        <v>2.0</v>
      </c>
      <c r="C20" s="264" t="n">
        <v>1.0</v>
      </c>
      <c r="D20" s="263" t="str">
        <f>D12</f>
        <v>Reinel Antonio Vanegas Lacayo</v>
      </c>
      <c r="E20" s="264"/>
      <c r="F20" s="264"/>
      <c r="G20" s="264"/>
      <c r="H20" s="265"/>
      <c r="I20" s="260"/>
    </row>
    <row r="21" ht="21.0" customHeight="true">
      <c r="B21" s="266"/>
      <c r="C21" s="264" t="n">
        <v>2.0</v>
      </c>
      <c r="D21" s="263" t="str">
        <f>D13</f>
        <v>Ian Vargas Jimenez</v>
      </c>
      <c r="E21" s="264"/>
      <c r="F21" s="264"/>
      <c r="G21" s="264"/>
      <c r="H21" s="267"/>
      <c r="I21" s="260"/>
    </row>
    <row r="22" ht="21.0" customHeight="true">
      <c r="B22" s="261" t="n">
        <v>3.0</v>
      </c>
      <c r="C22" s="264" t="n">
        <v>2.0</v>
      </c>
      <c r="D22" s="263" t="str">
        <f>D13</f>
        <v>Ian Vargas Jimenez</v>
      </c>
      <c r="E22" s="264"/>
      <c r="F22" s="264"/>
      <c r="G22" s="264"/>
      <c r="H22" s="268"/>
      <c r="I22" s="260"/>
    </row>
    <row r="23" ht="21.0" customHeight="true">
      <c r="B23" s="266"/>
      <c r="C23" s="264" t="n">
        <v>3.0</v>
      </c>
      <c r="D23" s="263" t="str">
        <f>D14</f>
        <v>Amaury Ignacio Bolaños Angulo</v>
      </c>
      <c r="E23" s="264"/>
      <c r="F23" s="264"/>
      <c r="G23" s="264"/>
      <c r="H23" s="267"/>
      <c r="I23" s="260"/>
    </row>
    <row r="24" ht="21.0" customHeight="true">
      <c r="B24" s="248"/>
      <c r="C24" s="248"/>
      <c r="D24" s="248"/>
      <c r="E24" s="248"/>
      <c r="F24" s="248"/>
      <c r="G24" s="248"/>
      <c r="H24" s="248"/>
      <c r="I24" s="248"/>
      <c r="J24" s="248"/>
    </row>
    <row r="25" ht="21.0" customHeight="true">
      <c r="B25" s="248"/>
      <c r="C25" s="248"/>
      <c r="D25" s="248"/>
      <c r="E25" s="248"/>
      <c r="F25" s="248"/>
      <c r="G25" s="248"/>
      <c r="H25" s="248"/>
      <c r="I25" s="248"/>
      <c r="J25" s="248"/>
    </row>
    <row r="26" ht="21.0" customHeight="true">
      <c r="B26" s="248"/>
      <c r="C26" s="248"/>
      <c r="D26" s="264" t="s">
        <v>83</v>
      </c>
      <c r="E26" s="248"/>
      <c r="F26" s="248"/>
      <c r="G26" s="248"/>
      <c r="H26" s="248"/>
      <c r="I26" s="248"/>
      <c r="J26" s="248"/>
    </row>
    <row r="27" ht="21.0" customHeight="true">
      <c r="D27" s="269" t="s">
        <v>84</v>
      </c>
      <c r="E27" s="248"/>
      <c r="F27" s="248"/>
    </row>
    <row r="28" ht="21.0" customHeight="true">
      <c r="D28" s="269" t="s">
        <v>85</v>
      </c>
      <c r="E28" s="248"/>
      <c r="F28" s="248"/>
    </row>
  </sheetData>
  <pageMargins bottom="0.75" footer="0.3" header="0.3" left="0.7" right="0.7" top="0.7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271"/>
    </row>
    <row r="5" ht="8.25" customHeight="true">
      <c r="D5" s="271"/>
    </row>
    <row r="6" ht="26.25" customHeight="true"/>
    <row r="7" ht="26.25" customHeight="true">
      <c r="C7" s="271"/>
      <c r="D7" s="271"/>
      <c r="G7" s="271" t="s">
        <v>66</v>
      </c>
      <c r="H7" s="297" t="n">
        <v>44833.64222188658</v>
      </c>
      <c r="J7" s="273"/>
    </row>
    <row r="8" ht="26.25" customHeight="true">
      <c r="C8" s="271"/>
      <c r="D8" s="271"/>
    </row>
    <row r="9" ht="21.0" customHeight="true">
      <c r="B9" s="274" t="s">
        <v>67</v>
      </c>
      <c r="C9" s="275"/>
      <c r="D9" s="276" t="s">
        <v>86</v>
      </c>
      <c r="E9" s="274" t="s">
        <v>68</v>
      </c>
      <c r="F9" s="276" t="s">
        <v>97</v>
      </c>
      <c r="G9" s="274" t="s">
        <v>69</v>
      </c>
      <c r="H9" s="277"/>
      <c r="I9" s="274"/>
      <c r="J9" s="277"/>
    </row>
    <row r="10" ht="21.0" customHeight="true"/>
    <row r="11" ht="21.0" customHeight="true">
      <c r="B11" s="278" t="s">
        <v>70</v>
      </c>
      <c r="C11" s="278" t="s">
        <v>71</v>
      </c>
      <c r="D11" s="278" t="s">
        <v>72</v>
      </c>
      <c r="E11" s="278" t="s">
        <v>73</v>
      </c>
      <c r="F11" s="278" t="s">
        <v>74</v>
      </c>
      <c r="G11" s="278" t="s">
        <v>75</v>
      </c>
    </row>
    <row r="12" ht="21.0" customHeight="true">
      <c r="B12" s="279" t="n">
        <v>1.0</v>
      </c>
      <c r="C12" s="280" t="n">
        <v>3748.0</v>
      </c>
      <c r="D12" s="281" t="str">
        <f>IF(ISBLANK(C12),"",VLOOKUP(C12,Inscripcion!$A$1:$E$200,2,FALSE))</f>
        <v>Emanuel Gomez Alpizar</v>
      </c>
      <c r="E12" s="282" t="str">
        <f>IF(ISBLANK(C12),"",VLOOKUP(C12,Inscripcion!$A$1:$E$200,3,FALSE))</f>
        <v>Alajuela</v>
      </c>
      <c r="F12" s="282" t="n">
        <f>IF(ISBLANK(C12),"",VLOOKUP(C12,Inscripcion!$A$1:$E$200,4,FALSE))</f>
        <v>12.0</v>
      </c>
      <c r="G12" s="282" t="n">
        <f>IF(ISBLANK(C12),"",VLOOKUP(C12,Inscripcion!$A$1:$E$200,5,FALSE))</f>
        <v>546.0</v>
      </c>
    </row>
    <row r="13" ht="21.0" customHeight="true">
      <c r="B13" s="279" t="n">
        <v>2.0</v>
      </c>
      <c r="C13" s="280" t="n">
        <v>3793.0</v>
      </c>
      <c r="D13" s="281" t="str">
        <f>IF(ISBLANK(C13),"",VLOOKUP(C13,Inscripcion!$A$1:$E$200,2,FALSE))</f>
        <v>Benjamin Rojas Arce</v>
      </c>
      <c r="E13" s="282" t="str">
        <f>IF(ISBLANK(C13),"",VLOOKUP(C13,Inscripcion!$A$1:$E$200,3,FALSE))</f>
        <v>San Carlos</v>
      </c>
      <c r="F13" s="282" t="n">
        <f>IF(ISBLANK(C13),"",VLOOKUP(C13,Inscripcion!$A$1:$E$200,4,FALSE))</f>
        <v>19.0</v>
      </c>
      <c r="G13" s="282" t="n">
        <f>IF(ISBLANK(C13),"",VLOOKUP(C13,Inscripcion!$A$1:$E$200,5,FALSE))</f>
        <v>507.0</v>
      </c>
    </row>
    <row r="14" ht="21.0" customHeight="true">
      <c r="B14" s="279" t="n">
        <v>3.0</v>
      </c>
      <c r="C14" s="280" t="n">
        <v>3670.0</v>
      </c>
      <c r="D14" s="281" t="str">
        <f>IF(ISBLANK(C14),"",VLOOKUP(C14,Inscripcion!$A$1:$E$200,2,FALSE))</f>
        <v>Kay Mathias Peraza Murillo</v>
      </c>
      <c r="E14" s="282" t="str">
        <f>IF(ISBLANK(C14),"",VLOOKUP(C14,Inscripcion!$A$1:$E$200,3,FALSE))</f>
        <v>Aserri</v>
      </c>
      <c r="F14" s="282" t="n">
        <f>IF(ISBLANK(C14),"",VLOOKUP(C14,Inscripcion!$A$1:$E$200,4,FALSE))</f>
        <v>42.0</v>
      </c>
      <c r="G14" s="282" t="n">
        <f>IF(ISBLANK(C14),"",VLOOKUP(C14,Inscripcion!$A$1:$E$200,5,FALSE))</f>
        <v>461.0</v>
      </c>
    </row>
    <row r="15" ht="21.0" customHeight="true">
      <c r="F15" s="283" t="s">
        <v>76</v>
      </c>
      <c r="G15" s="283" t="s">
        <v>76</v>
      </c>
    </row>
    <row r="16" ht="21.0" customHeight="true"/>
    <row r="17" ht="21.0" customHeight="true">
      <c r="B17" s="284" t="s">
        <v>77</v>
      </c>
      <c r="C17" s="284"/>
      <c r="D17" s="284" t="s">
        <v>78</v>
      </c>
      <c r="E17" s="285" t="s">
        <v>79</v>
      </c>
      <c r="F17" s="284" t="s">
        <v>80</v>
      </c>
      <c r="G17" s="284" t="s">
        <v>81</v>
      </c>
      <c r="H17" s="286" t="s">
        <v>82</v>
      </c>
      <c r="I17" s="287"/>
    </row>
    <row r="18" ht="21.0" customHeight="true">
      <c r="B18" s="288" t="n">
        <v>1.0</v>
      </c>
      <c r="C18" s="289" t="n">
        <v>1.0</v>
      </c>
      <c r="D18" s="290" t="str">
        <f>D12</f>
        <v>Emanuel Gomez Alpizar</v>
      </c>
      <c r="E18" s="291"/>
      <c r="F18" s="291"/>
      <c r="G18" s="291"/>
      <c r="H18" s="292"/>
      <c r="I18" s="287"/>
    </row>
    <row r="19" ht="21.0" customHeight="true">
      <c r="B19" s="293"/>
      <c r="C19" s="289" t="n">
        <v>3.0</v>
      </c>
      <c r="D19" s="290" t="str">
        <f>D14</f>
        <v>Kay Mathias Peraza Murillo</v>
      </c>
      <c r="E19" s="291"/>
      <c r="F19" s="291"/>
      <c r="G19" s="291"/>
      <c r="H19" s="294"/>
      <c r="I19" s="287"/>
    </row>
    <row r="20" ht="21.0" customHeight="true">
      <c r="B20" s="288" t="n">
        <v>2.0</v>
      </c>
      <c r="C20" s="291" t="n">
        <v>1.0</v>
      </c>
      <c r="D20" s="290" t="str">
        <f>D12</f>
        <v>Emanuel Gomez Alpizar</v>
      </c>
      <c r="E20" s="291"/>
      <c r="F20" s="291"/>
      <c r="G20" s="291"/>
      <c r="H20" s="292"/>
      <c r="I20" s="287"/>
    </row>
    <row r="21" ht="21.0" customHeight="true">
      <c r="B21" s="293"/>
      <c r="C21" s="291" t="n">
        <v>2.0</v>
      </c>
      <c r="D21" s="290" t="str">
        <f>D13</f>
        <v>Benjamin Rojas Arce</v>
      </c>
      <c r="E21" s="291"/>
      <c r="F21" s="291"/>
      <c r="G21" s="291"/>
      <c r="H21" s="294"/>
      <c r="I21" s="287"/>
    </row>
    <row r="22" ht="21.0" customHeight="true">
      <c r="B22" s="288" t="n">
        <v>3.0</v>
      </c>
      <c r="C22" s="291" t="n">
        <v>2.0</v>
      </c>
      <c r="D22" s="290" t="str">
        <f>D13</f>
        <v>Benjamin Rojas Arce</v>
      </c>
      <c r="E22" s="291"/>
      <c r="F22" s="291"/>
      <c r="G22" s="291"/>
      <c r="H22" s="295"/>
      <c r="I22" s="287"/>
    </row>
    <row r="23" ht="21.0" customHeight="true">
      <c r="B23" s="293"/>
      <c r="C23" s="291" t="n">
        <v>3.0</v>
      </c>
      <c r="D23" s="290" t="str">
        <f>D14</f>
        <v>Kay Mathias Peraza Murillo</v>
      </c>
      <c r="E23" s="291"/>
      <c r="F23" s="291"/>
      <c r="G23" s="291"/>
      <c r="H23" s="294"/>
      <c r="I23" s="287"/>
    </row>
    <row r="24" ht="21.0" customHeight="true">
      <c r="B24" s="275"/>
      <c r="C24" s="275"/>
      <c r="D24" s="275"/>
      <c r="E24" s="275"/>
      <c r="F24" s="275"/>
      <c r="G24" s="275"/>
      <c r="H24" s="275"/>
      <c r="I24" s="275"/>
      <c r="J24" s="275"/>
    </row>
    <row r="25" ht="21.0" customHeight="true">
      <c r="B25" s="275"/>
      <c r="C25" s="275"/>
      <c r="D25" s="275"/>
      <c r="E25" s="275"/>
      <c r="F25" s="275"/>
      <c r="G25" s="275"/>
      <c r="H25" s="275"/>
      <c r="I25" s="275"/>
      <c r="J25" s="275"/>
    </row>
    <row r="26" ht="21.0" customHeight="true">
      <c r="B26" s="275"/>
      <c r="C26" s="275"/>
      <c r="D26" s="291" t="s">
        <v>83</v>
      </c>
      <c r="E26" s="275"/>
      <c r="F26" s="275"/>
      <c r="G26" s="275"/>
      <c r="H26" s="275"/>
      <c r="I26" s="275"/>
      <c r="J26" s="275"/>
    </row>
    <row r="27" ht="21.0" customHeight="true">
      <c r="D27" s="296" t="s">
        <v>84</v>
      </c>
      <c r="E27" s="275"/>
      <c r="F27" s="275"/>
    </row>
    <row r="28" ht="21.0" customHeight="true">
      <c r="D28" s="296" t="s">
        <v>85</v>
      </c>
      <c r="E28" s="275"/>
      <c r="F28" s="275"/>
    </row>
  </sheetData>
  <pageMargins bottom="0.75" footer="0.3" header="0.3" left="0.7" right="0.7" top="0.7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298"/>
    </row>
    <row r="5" ht="8.25" customHeight="true">
      <c r="D5" s="298"/>
    </row>
    <row r="6" ht="26.25" customHeight="true"/>
    <row r="7" ht="26.25" customHeight="true">
      <c r="C7" s="298"/>
      <c r="D7" s="298"/>
      <c r="G7" s="298" t="s">
        <v>66</v>
      </c>
      <c r="H7" s="324" t="n">
        <v>44833.64222243056</v>
      </c>
      <c r="J7" s="300"/>
    </row>
    <row r="8" ht="26.25" customHeight="true">
      <c r="C8" s="298"/>
      <c r="D8" s="298"/>
    </row>
    <row r="9" ht="21.0" customHeight="true">
      <c r="B9" s="301" t="s">
        <v>67</v>
      </c>
      <c r="C9" s="302"/>
      <c r="D9" s="303" t="s">
        <v>86</v>
      </c>
      <c r="E9" s="301" t="s">
        <v>68</v>
      </c>
      <c r="F9" s="303" t="s">
        <v>98</v>
      </c>
      <c r="G9" s="301" t="s">
        <v>69</v>
      </c>
      <c r="H9" s="304"/>
      <c r="I9" s="301"/>
      <c r="J9" s="304"/>
    </row>
    <row r="10" ht="21.0" customHeight="true"/>
    <row r="11" ht="21.0" customHeight="true">
      <c r="B11" s="305" t="s">
        <v>70</v>
      </c>
      <c r="C11" s="305" t="s">
        <v>71</v>
      </c>
      <c r="D11" s="305" t="s">
        <v>72</v>
      </c>
      <c r="E11" s="305" t="s">
        <v>73</v>
      </c>
      <c r="F11" s="305" t="s">
        <v>74</v>
      </c>
      <c r="G11" s="305" t="s">
        <v>75</v>
      </c>
    </row>
    <row r="12" ht="21.0" customHeight="true">
      <c r="B12" s="306" t="n">
        <v>1.0</v>
      </c>
      <c r="C12" s="307" t="n">
        <v>2935.0</v>
      </c>
      <c r="D12" s="308" t="str">
        <f>IF(ISBLANK(C12),"",VLOOKUP(C12,Inscripcion!$A$1:$E$200,2,FALSE))</f>
        <v>Adrian Arroyo Jimenez</v>
      </c>
      <c r="E12" s="309" t="str">
        <f>IF(ISBLANK(C12),"",VLOOKUP(C12,Inscripcion!$A$1:$E$200,3,FALSE))</f>
        <v>Alajuela</v>
      </c>
      <c r="F12" s="309" t="n">
        <f>IF(ISBLANK(C12),"",VLOOKUP(C12,Inscripcion!$A$1:$E$200,4,FALSE))</f>
        <v>13.0</v>
      </c>
      <c r="G12" s="309" t="n">
        <f>IF(ISBLANK(C12),"",VLOOKUP(C12,Inscripcion!$A$1:$E$200,5,FALSE))</f>
        <v>532.0</v>
      </c>
    </row>
    <row r="13" ht="21.0" customHeight="true">
      <c r="B13" s="306" t="n">
        <v>2.0</v>
      </c>
      <c r="C13" s="307" t="n">
        <v>3387.0</v>
      </c>
      <c r="D13" s="308" t="str">
        <f>IF(ISBLANK(C13),"",VLOOKUP(C13,Inscripcion!$A$1:$E$200,2,FALSE))</f>
        <v>Gabriel Alberto Ramirez Jaimes</v>
      </c>
      <c r="E13" s="309" t="str">
        <f>IF(ISBLANK(C13),"",VLOOKUP(C13,Inscripcion!$A$1:$E$200,3,FALSE))</f>
        <v>Escazu</v>
      </c>
      <c r="F13" s="309" t="n">
        <f>IF(ISBLANK(C13),"",VLOOKUP(C13,Inscripcion!$A$1:$E$200,4,FALSE))</f>
        <v>18.0</v>
      </c>
      <c r="G13" s="309" t="n">
        <f>IF(ISBLANK(C13),"",VLOOKUP(C13,Inscripcion!$A$1:$E$200,5,FALSE))</f>
        <v>517.0</v>
      </c>
    </row>
    <row r="14" ht="21.0" customHeight="true">
      <c r="B14" s="306" t="n">
        <v>3.0</v>
      </c>
      <c r="C14" s="307" t="n">
        <v>3726.0</v>
      </c>
      <c r="D14" s="308" t="str">
        <f>IF(ISBLANK(C14),"",VLOOKUP(C14,Inscripcion!$A$1:$E$200,2,FALSE))</f>
        <v>Joshua Ceciliano Bonilla</v>
      </c>
      <c r="E14" s="309" t="str">
        <f>IF(ISBLANK(C14),"",VLOOKUP(C14,Inscripcion!$A$1:$E$200,3,FALSE))</f>
        <v>Aserrí</v>
      </c>
      <c r="F14" s="309" t="n">
        <f>IF(ISBLANK(C14),"",VLOOKUP(C14,Inscripcion!$A$1:$E$200,4,FALSE))</f>
        <v>43.0</v>
      </c>
      <c r="G14" s="309" t="n">
        <f>IF(ISBLANK(C14),"",VLOOKUP(C14,Inscripcion!$A$1:$E$200,5,FALSE))</f>
        <v>461.0</v>
      </c>
    </row>
    <row r="15" ht="21.0" customHeight="true">
      <c r="F15" s="310" t="s">
        <v>76</v>
      </c>
      <c r="G15" s="310" t="s">
        <v>76</v>
      </c>
    </row>
    <row r="16" ht="21.0" customHeight="true"/>
    <row r="17" ht="21.0" customHeight="true">
      <c r="B17" s="311" t="s">
        <v>77</v>
      </c>
      <c r="C17" s="311"/>
      <c r="D17" s="311" t="s">
        <v>78</v>
      </c>
      <c r="E17" s="312" t="s">
        <v>79</v>
      </c>
      <c r="F17" s="311" t="s">
        <v>80</v>
      </c>
      <c r="G17" s="311" t="s">
        <v>81</v>
      </c>
      <c r="H17" s="313" t="s">
        <v>82</v>
      </c>
      <c r="I17" s="314"/>
    </row>
    <row r="18" ht="21.0" customHeight="true">
      <c r="B18" s="315" t="n">
        <v>1.0</v>
      </c>
      <c r="C18" s="316" t="n">
        <v>1.0</v>
      </c>
      <c r="D18" s="317" t="str">
        <f>D12</f>
        <v>Adrian Arroyo Jimenez</v>
      </c>
      <c r="E18" s="318"/>
      <c r="F18" s="318"/>
      <c r="G18" s="318"/>
      <c r="H18" s="319"/>
      <c r="I18" s="314"/>
    </row>
    <row r="19" ht="21.0" customHeight="true">
      <c r="B19" s="320"/>
      <c r="C19" s="316" t="n">
        <v>3.0</v>
      </c>
      <c r="D19" s="317" t="str">
        <f>D14</f>
        <v>Joshua Ceciliano Bonilla</v>
      </c>
      <c r="E19" s="318"/>
      <c r="F19" s="318"/>
      <c r="G19" s="318"/>
      <c r="H19" s="321"/>
      <c r="I19" s="314"/>
    </row>
    <row r="20" ht="21.0" customHeight="true">
      <c r="B20" s="315" t="n">
        <v>2.0</v>
      </c>
      <c r="C20" s="318" t="n">
        <v>1.0</v>
      </c>
      <c r="D20" s="317" t="str">
        <f>D12</f>
        <v>Adrian Arroyo Jimenez</v>
      </c>
      <c r="E20" s="318"/>
      <c r="F20" s="318"/>
      <c r="G20" s="318"/>
      <c r="H20" s="319"/>
      <c r="I20" s="314"/>
    </row>
    <row r="21" ht="21.0" customHeight="true">
      <c r="B21" s="320"/>
      <c r="C21" s="318" t="n">
        <v>2.0</v>
      </c>
      <c r="D21" s="317" t="str">
        <f>D13</f>
        <v>Gabriel Alberto Ramirez Jaimes</v>
      </c>
      <c r="E21" s="318"/>
      <c r="F21" s="318"/>
      <c r="G21" s="318"/>
      <c r="H21" s="321"/>
      <c r="I21" s="314"/>
    </row>
    <row r="22" ht="21.0" customHeight="true">
      <c r="B22" s="315" t="n">
        <v>3.0</v>
      </c>
      <c r="C22" s="318" t="n">
        <v>2.0</v>
      </c>
      <c r="D22" s="317" t="str">
        <f>D13</f>
        <v>Gabriel Alberto Ramirez Jaimes</v>
      </c>
      <c r="E22" s="318"/>
      <c r="F22" s="318"/>
      <c r="G22" s="318"/>
      <c r="H22" s="322"/>
      <c r="I22" s="314"/>
    </row>
    <row r="23" ht="21.0" customHeight="true">
      <c r="B23" s="320"/>
      <c r="C23" s="318" t="n">
        <v>3.0</v>
      </c>
      <c r="D23" s="317" t="str">
        <f>D14</f>
        <v>Joshua Ceciliano Bonilla</v>
      </c>
      <c r="E23" s="318"/>
      <c r="F23" s="318"/>
      <c r="G23" s="318"/>
      <c r="H23" s="321"/>
      <c r="I23" s="314"/>
    </row>
    <row r="24" ht="21.0" customHeight="true">
      <c r="B24" s="302"/>
      <c r="C24" s="302"/>
      <c r="D24" s="302"/>
      <c r="E24" s="302"/>
      <c r="F24" s="302"/>
      <c r="G24" s="302"/>
      <c r="H24" s="302"/>
      <c r="I24" s="302"/>
      <c r="J24" s="302"/>
    </row>
    <row r="25" ht="21.0" customHeight="true">
      <c r="B25" s="302"/>
      <c r="C25" s="302"/>
      <c r="D25" s="302"/>
      <c r="E25" s="302"/>
      <c r="F25" s="302"/>
      <c r="G25" s="302"/>
      <c r="H25" s="302"/>
      <c r="I25" s="302"/>
      <c r="J25" s="302"/>
    </row>
    <row r="26" ht="21.0" customHeight="true">
      <c r="B26" s="302"/>
      <c r="C26" s="302"/>
      <c r="D26" s="318" t="s">
        <v>83</v>
      </c>
      <c r="E26" s="302"/>
      <c r="F26" s="302"/>
      <c r="G26" s="302"/>
      <c r="H26" s="302"/>
      <c r="I26" s="302"/>
      <c r="J26" s="302"/>
    </row>
    <row r="27" ht="21.0" customHeight="true">
      <c r="D27" s="323" t="s">
        <v>84</v>
      </c>
      <c r="E27" s="302"/>
      <c r="F27" s="302"/>
    </row>
    <row r="28" ht="21.0" customHeight="true">
      <c r="D28" s="323" t="s">
        <v>85</v>
      </c>
      <c r="E28" s="302"/>
      <c r="F28" s="302"/>
    </row>
  </sheetData>
  <pageMargins bottom="0.75" footer="0.3" header="0.3" left="0.7" right="0.7" top="0.7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325"/>
    </row>
    <row r="5" ht="8.25" customHeight="true">
      <c r="D5" s="325"/>
    </row>
    <row r="6" ht="26.25" customHeight="true"/>
    <row r="7" ht="26.25" customHeight="true">
      <c r="C7" s="325"/>
      <c r="D7" s="325"/>
      <c r="G7" s="325" t="s">
        <v>66</v>
      </c>
      <c r="H7" s="351" t="n">
        <v>44833.64222314815</v>
      </c>
      <c r="J7" s="327"/>
    </row>
    <row r="8" ht="26.25" customHeight="true">
      <c r="C8" s="325"/>
      <c r="D8" s="325"/>
    </row>
    <row r="9" ht="21.0" customHeight="true">
      <c r="B9" s="328" t="s">
        <v>67</v>
      </c>
      <c r="C9" s="329"/>
      <c r="D9" s="330" t="s">
        <v>86</v>
      </c>
      <c r="E9" s="328" t="s">
        <v>68</v>
      </c>
      <c r="F9" s="330" t="s">
        <v>99</v>
      </c>
      <c r="G9" s="328" t="s">
        <v>69</v>
      </c>
      <c r="H9" s="331"/>
      <c r="I9" s="328"/>
      <c r="J9" s="331"/>
    </row>
    <row r="10" ht="21.0" customHeight="true"/>
    <row r="11" ht="21.0" customHeight="true">
      <c r="B11" s="332" t="s">
        <v>70</v>
      </c>
      <c r="C11" s="332" t="s">
        <v>71</v>
      </c>
      <c r="D11" s="332" t="s">
        <v>72</v>
      </c>
      <c r="E11" s="332" t="s">
        <v>73</v>
      </c>
      <c r="F11" s="332" t="s">
        <v>74</v>
      </c>
      <c r="G11" s="332" t="s">
        <v>75</v>
      </c>
    </row>
    <row r="12" ht="21.0" customHeight="true">
      <c r="B12" s="333" t="n">
        <v>1.0</v>
      </c>
      <c r="C12" s="334" t="n">
        <v>3724.0</v>
      </c>
      <c r="D12" s="335" t="str">
        <f>IF(ISBLANK(C12),"",VLOOKUP(C12,Inscripcion!$A$1:$E$200,2,FALSE))</f>
        <v>Andrés Chaves Espinoza</v>
      </c>
      <c r="E12" s="336" t="str">
        <f>IF(ISBLANK(C12),"",VLOOKUP(C12,Inscripcion!$A$1:$E$200,3,FALSE))</f>
        <v>Corredores</v>
      </c>
      <c r="F12" s="336" t="n">
        <f>IF(ISBLANK(C12),"",VLOOKUP(C12,Inscripcion!$A$1:$E$200,4,FALSE))</f>
        <v>14.0</v>
      </c>
      <c r="G12" s="336" t="n">
        <f>IF(ISBLANK(C12),"",VLOOKUP(C12,Inscripcion!$A$1:$E$200,5,FALSE))</f>
        <v>531.0</v>
      </c>
    </row>
    <row r="13" ht="21.0" customHeight="true">
      <c r="B13" s="333" t="n">
        <v>2.0</v>
      </c>
      <c r="C13" s="334" t="n">
        <v>3747.0</v>
      </c>
      <c r="D13" s="335" t="str">
        <f>IF(ISBLANK(C13),"",VLOOKUP(C13,Inscripcion!$A$1:$E$200,2,FALSE))</f>
        <v>Luis Alonso Villalobos</v>
      </c>
      <c r="E13" s="336" t="str">
        <f>IF(ISBLANK(C13),"",VLOOKUP(C13,Inscripcion!$A$1:$E$200,3,FALSE))</f>
        <v>Esparza</v>
      </c>
      <c r="F13" s="336" t="n">
        <f>IF(ISBLANK(C13),"",VLOOKUP(C13,Inscripcion!$A$1:$E$200,4,FALSE))</f>
        <v>17.0</v>
      </c>
      <c r="G13" s="336" t="n">
        <f>IF(ISBLANK(C13),"",VLOOKUP(C13,Inscripcion!$A$1:$E$200,5,FALSE))</f>
        <v>519.0</v>
      </c>
    </row>
    <row r="14" ht="21.0" customHeight="true">
      <c r="B14" s="333" t="n">
        <v>3.0</v>
      </c>
      <c r="C14" s="334" t="n">
        <v>3900.0</v>
      </c>
      <c r="D14" s="335" t="str">
        <f>IF(ISBLANK(C14),"",VLOOKUP(C14,Inscripcion!$A$1:$E$200,2,FALSE))</f>
        <v>David Jimenez Mendez</v>
      </c>
      <c r="E14" s="336" t="str">
        <f>IF(ISBLANK(C14),"",VLOOKUP(C14,Inscripcion!$A$1:$E$200,3,FALSE))</f>
        <v>Vasquez de Coronado</v>
      </c>
      <c r="F14" s="336" t="n">
        <f>IF(ISBLANK(C14),"",VLOOKUP(C14,Inscripcion!$A$1:$E$200,4,FALSE))</f>
        <v>45.0</v>
      </c>
      <c r="G14" s="336" t="n">
        <f>IF(ISBLANK(C14),"",VLOOKUP(C14,Inscripcion!$A$1:$E$200,5,FALSE))</f>
        <v>460.0</v>
      </c>
    </row>
    <row r="15" ht="21.0" customHeight="true">
      <c r="F15" s="337" t="s">
        <v>76</v>
      </c>
      <c r="G15" s="337" t="s">
        <v>76</v>
      </c>
    </row>
    <row r="16" ht="21.0" customHeight="true"/>
    <row r="17" ht="21.0" customHeight="true">
      <c r="B17" s="338" t="s">
        <v>77</v>
      </c>
      <c r="C17" s="338"/>
      <c r="D17" s="338" t="s">
        <v>78</v>
      </c>
      <c r="E17" s="339" t="s">
        <v>79</v>
      </c>
      <c r="F17" s="338" t="s">
        <v>80</v>
      </c>
      <c r="G17" s="338" t="s">
        <v>81</v>
      </c>
      <c r="H17" s="340" t="s">
        <v>82</v>
      </c>
      <c r="I17" s="341"/>
    </row>
    <row r="18" ht="21.0" customHeight="true">
      <c r="B18" s="342" t="n">
        <v>1.0</v>
      </c>
      <c r="C18" s="343" t="n">
        <v>1.0</v>
      </c>
      <c r="D18" s="344" t="str">
        <f>D12</f>
        <v>Andrés Chaves Espinoza</v>
      </c>
      <c r="E18" s="345"/>
      <c r="F18" s="345"/>
      <c r="G18" s="345"/>
      <c r="H18" s="346"/>
      <c r="I18" s="341"/>
    </row>
    <row r="19" ht="21.0" customHeight="true">
      <c r="B19" s="347"/>
      <c r="C19" s="343" t="n">
        <v>3.0</v>
      </c>
      <c r="D19" s="344" t="str">
        <f>D14</f>
        <v>David Jimenez Mendez</v>
      </c>
      <c r="E19" s="345"/>
      <c r="F19" s="345"/>
      <c r="G19" s="345"/>
      <c r="H19" s="348"/>
      <c r="I19" s="341"/>
    </row>
    <row r="20" ht="21.0" customHeight="true">
      <c r="B20" s="342" t="n">
        <v>2.0</v>
      </c>
      <c r="C20" s="345" t="n">
        <v>1.0</v>
      </c>
      <c r="D20" s="344" t="str">
        <f>D12</f>
        <v>Andrés Chaves Espinoza</v>
      </c>
      <c r="E20" s="345"/>
      <c r="F20" s="345"/>
      <c r="G20" s="345"/>
      <c r="H20" s="346"/>
      <c r="I20" s="341"/>
    </row>
    <row r="21" ht="21.0" customHeight="true">
      <c r="B21" s="347"/>
      <c r="C21" s="345" t="n">
        <v>2.0</v>
      </c>
      <c r="D21" s="344" t="str">
        <f>D13</f>
        <v>Luis Alonso Villalobos</v>
      </c>
      <c r="E21" s="345"/>
      <c r="F21" s="345"/>
      <c r="G21" s="345"/>
      <c r="H21" s="348"/>
      <c r="I21" s="341"/>
    </row>
    <row r="22" ht="21.0" customHeight="true">
      <c r="B22" s="342" t="n">
        <v>3.0</v>
      </c>
      <c r="C22" s="345" t="n">
        <v>2.0</v>
      </c>
      <c r="D22" s="344" t="str">
        <f>D13</f>
        <v>Luis Alonso Villalobos</v>
      </c>
      <c r="E22" s="345"/>
      <c r="F22" s="345"/>
      <c r="G22" s="345"/>
      <c r="H22" s="349"/>
      <c r="I22" s="341"/>
    </row>
    <row r="23" ht="21.0" customHeight="true">
      <c r="B23" s="347"/>
      <c r="C23" s="345" t="n">
        <v>3.0</v>
      </c>
      <c r="D23" s="344" t="str">
        <f>D14</f>
        <v>David Jimenez Mendez</v>
      </c>
      <c r="E23" s="345"/>
      <c r="F23" s="345"/>
      <c r="G23" s="345"/>
      <c r="H23" s="348"/>
      <c r="I23" s="341"/>
    </row>
    <row r="24" ht="21.0" customHeight="true">
      <c r="B24" s="329"/>
      <c r="C24" s="329"/>
      <c r="D24" s="329"/>
      <c r="E24" s="329"/>
      <c r="F24" s="329"/>
      <c r="G24" s="329"/>
      <c r="H24" s="329"/>
      <c r="I24" s="329"/>
      <c r="J24" s="329"/>
    </row>
    <row r="25" ht="21.0" customHeight="true">
      <c r="B25" s="329"/>
      <c r="C25" s="329"/>
      <c r="D25" s="329"/>
      <c r="E25" s="329"/>
      <c r="F25" s="329"/>
      <c r="G25" s="329"/>
      <c r="H25" s="329"/>
      <c r="I25" s="329"/>
      <c r="J25" s="329"/>
    </row>
    <row r="26" ht="21.0" customHeight="true">
      <c r="B26" s="329"/>
      <c r="C26" s="329"/>
      <c r="D26" s="345" t="s">
        <v>83</v>
      </c>
      <c r="E26" s="329"/>
      <c r="F26" s="329"/>
      <c r="G26" s="329"/>
      <c r="H26" s="329"/>
      <c r="I26" s="329"/>
      <c r="J26" s="329"/>
    </row>
    <row r="27" ht="21.0" customHeight="true">
      <c r="D27" s="350" t="s">
        <v>84</v>
      </c>
      <c r="E27" s="329"/>
      <c r="F27" s="329"/>
    </row>
    <row r="28" ht="21.0" customHeight="true">
      <c r="D28" s="350" t="s">
        <v>85</v>
      </c>
      <c r="E28" s="329"/>
      <c r="F28" s="329"/>
    </row>
  </sheetData>
  <pageMargins bottom="0.75" footer="0.3" header="0.3" left="0.7" right="0.7" top="0.75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1.5703125" customWidth="true"/>
    <col min="8" max="8" width="11.85546875" customWidth="true"/>
    <col min="9" max="9" width="12.140625" customWidth="true"/>
    <col min="10" max="10" width="14.5703125" customWidth="true"/>
    <col min="11" max="11" width="11.42578125" customWidth="true"/>
  </cols>
  <sheetData>
    <row r="4" ht="15.0" customHeight="true">
      <c r="D4" s="352"/>
    </row>
    <row r="5" ht="25.5" customHeight="true">
      <c r="D5" s="352"/>
    </row>
    <row r="6" ht="25.5" customHeight="true">
      <c r="D6" s="352"/>
    </row>
    <row r="7" ht="29.25" customHeight="true">
      <c r="C7" s="353"/>
      <c r="D7" s="353"/>
      <c r="E7" s="353"/>
      <c r="F7" s="353"/>
      <c r="G7" s="354" t="s">
        <v>100</v>
      </c>
      <c r="H7" s="376" t="n">
        <v>44833.642223877316</v>
      </c>
      <c r="J7" s="356"/>
    </row>
    <row r="8" ht="20.25" customHeight="true">
      <c r="D8" s="352"/>
      <c r="G8" s="357"/>
    </row>
    <row r="9" ht="21.0" customHeight="true">
      <c r="B9" s="357" t="s">
        <v>101</v>
      </c>
      <c r="C9" s="357"/>
      <c r="D9" s="358" t="s">
        <v>86</v>
      </c>
      <c r="E9" s="357" t="s">
        <v>68</v>
      </c>
      <c r="F9" s="358" t="s">
        <v>103</v>
      </c>
      <c r="G9" s="357" t="s">
        <v>69</v>
      </c>
      <c r="H9" s="358"/>
      <c r="J9" s="353"/>
    </row>
    <row r="10" ht="30.0" customHeight="true"/>
    <row r="11" ht="21.0" customHeight="true">
      <c r="B11" s="357" t="s">
        <v>70</v>
      </c>
      <c r="C11" s="359" t="s">
        <v>71</v>
      </c>
      <c r="D11" s="359" t="s">
        <v>72</v>
      </c>
      <c r="E11" s="359" t="s">
        <v>73</v>
      </c>
      <c r="F11" s="359" t="s">
        <v>74</v>
      </c>
      <c r="G11" s="359" t="s">
        <v>75</v>
      </c>
    </row>
    <row r="12" ht="21.0" customHeight="true">
      <c r="B12" s="360" t="n">
        <v>1.0</v>
      </c>
      <c r="C12" s="361" t="n">
        <v>3792.0</v>
      </c>
      <c r="D12" s="362" t="str">
        <f>IF(ISBLANK(C12),"",VLOOKUP(C12,Inscripcion!$A$1:$E$200,2,FALSE))</f>
        <v>Nicolas Espinoza Alfaro</v>
      </c>
      <c r="E12" s="363" t="str">
        <f>IF(ISBLANK(C12),"",VLOOKUP(C12,Inscripcion!$A$1:$E$200,3,FALSE))</f>
        <v>San Carlos</v>
      </c>
      <c r="F12" s="363" t="n">
        <f>IF(ISBLANK(C12),"",VLOOKUP(C12,Inscripcion!$A$1:$E$200,4,FALSE))</f>
        <v>15.0</v>
      </c>
      <c r="G12" s="363" t="n">
        <f>IF(ISBLANK(C12),"",VLOOKUP(C12,Inscripcion!$A$1:$E$200,5,FALSE))</f>
        <v>531.0</v>
      </c>
    </row>
    <row r="13" ht="21.0" customHeight="true">
      <c r="B13" s="360" t="n">
        <v>2.0</v>
      </c>
      <c r="C13" s="361" t="n">
        <v>3932.0</v>
      </c>
      <c r="D13" s="362" t="str">
        <f>IF(ISBLANK(C13),"",VLOOKUP(C13,Inscripcion!$A$1:$E$200,2,FALSE))</f>
        <v>Jair Martinez Montenegro</v>
      </c>
      <c r="E13" s="363" t="str">
        <f>IF(ISBLANK(C13),"",VLOOKUP(C13,Inscripcion!$A$1:$E$200,3,FALSE))</f>
        <v>Perez Zeledon</v>
      </c>
      <c r="F13" s="363" t="n">
        <f>IF(ISBLANK(C13),"",VLOOKUP(C13,Inscripcion!$A$1:$E$200,4,FALSE))</f>
        <v>16.0</v>
      </c>
      <c r="G13" s="363" t="n">
        <f>IF(ISBLANK(C13),"",VLOOKUP(C13,Inscripcion!$A$1:$E$200,5,FALSE))</f>
        <v>529.0</v>
      </c>
    </row>
    <row r="14" ht="21.0" customHeight="true">
      <c r="B14" s="360" t="n">
        <v>3.0</v>
      </c>
      <c r="C14" s="361" t="n">
        <v>3979.0</v>
      </c>
      <c r="D14" s="362" t="str">
        <f>IF(ISBLANK(C14),"",VLOOKUP(C14,Inscripcion!$A$1:$E$200,2,FALSE))</f>
        <v>Emilio Arce González</v>
      </c>
      <c r="E14" s="363" t="str">
        <f>IF(ISBLANK(C14),"",VLOOKUP(C14,Inscripcion!$A$1:$E$200,3,FALSE))</f>
        <v>Montes de Oca</v>
      </c>
      <c r="F14" s="363" t="n">
        <f>IF(ISBLANK(C14),"",VLOOKUP(C14,Inscripcion!$A$1:$E$200,4,FALSE))</f>
        <v>47.0</v>
      </c>
      <c r="G14" s="363" t="n">
        <f>IF(ISBLANK(C14),"",VLOOKUP(C14,Inscripcion!$A$1:$E$200,5,FALSE))</f>
        <v>460.0</v>
      </c>
    </row>
    <row r="15" ht="21.0" customHeight="true">
      <c r="B15" s="360" t="n">
        <v>4.0</v>
      </c>
      <c r="C15" s="361" t="n">
        <v>3934.0</v>
      </c>
      <c r="D15" s="362" t="str">
        <f>IF(ISBLANK(C15),"",VLOOKUP(C15,Inscripcion!$A$1:$E$200,2,FALSE))</f>
        <v>Alessandro Leiton Naranjo</v>
      </c>
      <c r="E15" s="363" t="str">
        <f>IF(ISBLANK(C15),"",VLOOKUP(C15,Inscripcion!$A$1:$E$200,3,FALSE))</f>
        <v>Esparza</v>
      </c>
      <c r="F15" s="363" t="n">
        <f>IF(ISBLANK(C15),"",VLOOKUP(C15,Inscripcion!$A$1:$E$200,4,FALSE))</f>
        <v>143.0</v>
      </c>
      <c r="G15" s="363" t="n">
        <f>IF(ISBLANK(C15),"",VLOOKUP(C15,Inscripcion!$A$1:$E$200,5,FALSE))</f>
        <v>440.0</v>
      </c>
    </row>
    <row r="16" ht="21.0" customHeight="true"/>
    <row r="17" ht="21.0" customHeight="true">
      <c r="B17" s="364" t="s">
        <v>77</v>
      </c>
      <c r="C17" s="364" t="s">
        <v>102</v>
      </c>
      <c r="D17" s="364" t="s">
        <v>78</v>
      </c>
      <c r="E17" s="365" t="s">
        <v>79</v>
      </c>
      <c r="F17" s="364" t="s">
        <v>80</v>
      </c>
      <c r="G17" s="364" t="s">
        <v>81</v>
      </c>
      <c r="H17" s="366" t="s">
        <v>82</v>
      </c>
    </row>
    <row r="18" ht="21.0" customHeight="true">
      <c r="B18" s="367" t="n">
        <v>1.0</v>
      </c>
      <c r="C18" s="368" t="n">
        <v>1.0</v>
      </c>
      <c r="D18" s="369" t="str">
        <f>D12</f>
        <v>Nicolas Espinoza Alfaro</v>
      </c>
      <c r="E18" s="370"/>
      <c r="F18" s="370"/>
      <c r="G18" s="370"/>
      <c r="H18" s="371"/>
    </row>
    <row r="19" ht="21.0" customHeight="true">
      <c r="B19" s="372"/>
      <c r="C19" s="368" t="n">
        <v>3.0</v>
      </c>
      <c r="D19" s="369" t="str">
        <f>D14</f>
        <v>Emilio Arce González</v>
      </c>
      <c r="E19" s="370"/>
      <c r="F19" s="370"/>
      <c r="G19" s="370"/>
      <c r="H19" s="373"/>
    </row>
    <row r="20" ht="21.0" customHeight="true">
      <c r="B20" s="367" t="n">
        <v>2.0</v>
      </c>
      <c r="C20" s="370" t="n">
        <v>4.0</v>
      </c>
      <c r="D20" s="369" t="str">
        <f>D15</f>
        <v>Alessandro Leiton Naranjo</v>
      </c>
      <c r="E20" s="370"/>
      <c r="F20" s="370"/>
      <c r="G20" s="370"/>
      <c r="H20" s="371"/>
    </row>
    <row r="21" ht="21.0" customHeight="true">
      <c r="B21" s="372"/>
      <c r="C21" s="370" t="n">
        <v>2.0</v>
      </c>
      <c r="D21" s="369" t="str">
        <f>D13</f>
        <v>Jair Martinez Montenegro</v>
      </c>
      <c r="E21" s="370"/>
      <c r="F21" s="370"/>
      <c r="G21" s="370"/>
      <c r="H21" s="373"/>
    </row>
    <row r="22" ht="21.0" customHeight="true">
      <c r="B22" s="367" t="n">
        <v>3.0</v>
      </c>
      <c r="C22" s="370" t="n">
        <v>1.0</v>
      </c>
      <c r="D22" s="369" t="str">
        <f>D12</f>
        <v>Nicolas Espinoza Alfaro</v>
      </c>
      <c r="E22" s="370"/>
      <c r="F22" s="370"/>
      <c r="G22" s="370"/>
      <c r="H22" s="374"/>
    </row>
    <row r="23" ht="21.0" customHeight="true">
      <c r="B23" s="372"/>
      <c r="C23" s="370" t="n">
        <v>2.0</v>
      </c>
      <c r="D23" s="369" t="str">
        <f>D13</f>
        <v>Jair Martinez Montenegro</v>
      </c>
      <c r="E23" s="370"/>
      <c r="F23" s="370"/>
      <c r="G23" s="370"/>
      <c r="H23" s="373"/>
    </row>
    <row r="24" ht="21.0" customHeight="true">
      <c r="B24" s="367" t="n">
        <v>4.0</v>
      </c>
      <c r="C24" s="368" t="n">
        <v>3.0</v>
      </c>
      <c r="D24" s="369" t="str">
        <f>D19</f>
        <v>Emilio Arce González</v>
      </c>
      <c r="E24" s="370"/>
      <c r="F24" s="370"/>
      <c r="G24" s="370"/>
      <c r="H24" s="374"/>
    </row>
    <row r="25" ht="21.0" customHeight="true">
      <c r="B25" s="372"/>
      <c r="C25" s="368" t="n">
        <v>4.0</v>
      </c>
      <c r="D25" s="369" t="str">
        <f>D20</f>
        <v>Alessandro Leiton Naranjo</v>
      </c>
      <c r="E25" s="370"/>
      <c r="F25" s="370"/>
      <c r="G25" s="370"/>
      <c r="H25" s="373"/>
    </row>
    <row r="26" ht="21.0" customHeight="true">
      <c r="B26" s="367" t="n">
        <v>5.0</v>
      </c>
      <c r="C26" s="370" t="n">
        <v>1.0</v>
      </c>
      <c r="D26" s="369" t="str">
        <f>D12</f>
        <v>Nicolas Espinoza Alfaro</v>
      </c>
      <c r="E26" s="370"/>
      <c r="F26" s="370"/>
      <c r="G26" s="370"/>
      <c r="H26" s="374"/>
    </row>
    <row r="27" ht="21.0" customHeight="true">
      <c r="B27" s="372"/>
      <c r="C27" s="370" t="n">
        <v>4.0</v>
      </c>
      <c r="D27" s="369" t="str">
        <f>D15</f>
        <v>Alessandro Leiton Naranjo</v>
      </c>
      <c r="E27" s="370"/>
      <c r="F27" s="370"/>
      <c r="G27" s="370"/>
      <c r="H27" s="373"/>
    </row>
    <row r="28" ht="21.0" customHeight="true">
      <c r="B28" s="367" t="n">
        <v>6.0</v>
      </c>
      <c r="C28" s="370" t="n">
        <v>2.0</v>
      </c>
      <c r="D28" s="369" t="str">
        <f>D13</f>
        <v>Jair Martinez Montenegro</v>
      </c>
      <c r="E28" s="370"/>
      <c r="F28" s="370"/>
      <c r="G28" s="370"/>
      <c r="H28" s="374"/>
    </row>
    <row r="29" ht="21.0" customHeight="true">
      <c r="B29" s="372"/>
      <c r="C29" s="370" t="n">
        <v>3.0</v>
      </c>
      <c r="D29" s="369" t="str">
        <f>D24</f>
        <v>Emilio Arce González</v>
      </c>
      <c r="E29" s="370"/>
      <c r="F29" s="370"/>
      <c r="G29" s="370"/>
      <c r="H29" s="373"/>
    </row>
    <row r="30"/>
    <row r="31"/>
    <row r="32"/>
    <row r="33" ht="20.25" customHeight="true">
      <c r="D33" s="370" t="s">
        <v>83</v>
      </c>
    </row>
    <row r="34" ht="20.25" customHeight="true">
      <c r="D34" s="375" t="s">
        <v>84</v>
      </c>
    </row>
    <row r="35" ht="20.25" customHeight="true">
      <c r="D35" s="375" t="s">
        <v>85</v>
      </c>
    </row>
  </sheetData>
  <mergeCells>
    <mergeCell ref="C7:F7"/>
  </mergeCells>
  <pageMargins bottom="0.75" footer="0.3" header="0.3" left="0.7" right="0.7" top="0.75"/>
  <drawing r:id="rId1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28.5703125" customWidth="true"/>
    <col min="2" max="2" width="16.42578125" customWidth="true"/>
    <col min="3" max="3" width="11.42578125" customWidth="true"/>
    <col min="4" max="4" width="11.42578125" customWidth="true"/>
    <col min="5" max="5" width="11.42578125" customWidth="true"/>
  </cols>
  <sheetData>
    <row r="1" ht="15.0" customHeight="true">
      <c r="A1" s="377" t="s">
        <v>104</v>
      </c>
      <c r="B1" s="377" t="s">
        <v>105</v>
      </c>
    </row>
    <row r="2" ht="15.0" customHeight="true">
      <c r="A2" t="s">
        <v>106</v>
      </c>
      <c r="B2" s="377" t="n">
        <v>1.0</v>
      </c>
    </row>
    <row r="3" ht="15.0" customHeight="true">
      <c r="A3" t="s">
        <v>107</v>
      </c>
      <c r="B3" s="377" t="n">
        <v>2.0</v>
      </c>
      <c r="D3" s="378"/>
    </row>
    <row r="4" ht="15.0" customHeight="true">
      <c r="A4" t="s">
        <v>108</v>
      </c>
      <c r="B4" s="377" t="n">
        <v>3.0</v>
      </c>
    </row>
    <row r="5" ht="15.0" customHeight="true">
      <c r="A5" t="s">
        <v>109</v>
      </c>
      <c r="B5" s="377" t="n">
        <v>4.0</v>
      </c>
    </row>
    <row r="6" ht="15.0" customHeight="true">
      <c r="A6" t="s">
        <v>110</v>
      </c>
      <c r="B6" s="377" t="n">
        <v>5.0</v>
      </c>
    </row>
    <row r="7" ht="15.0" customHeight="true">
      <c r="A7" t="s">
        <v>111</v>
      </c>
      <c r="B7" s="377" t="n">
        <v>6.0</v>
      </c>
    </row>
    <row r="8" ht="15.0" customHeight="true">
      <c r="A8" t="s">
        <v>112</v>
      </c>
      <c r="B8" s="377" t="n">
        <v>7.0</v>
      </c>
    </row>
    <row r="9" ht="15.0" customHeight="true">
      <c r="A9" t="s">
        <v>113</v>
      </c>
      <c r="B9" s="377" t="n">
        <v>8.0</v>
      </c>
    </row>
    <row r="10" ht="15.0" customHeight="true">
      <c r="A10" t="s">
        <v>114</v>
      </c>
      <c r="B10" s="377" t="n">
        <v>9.0</v>
      </c>
    </row>
    <row r="11" ht="15.0" customHeight="true">
      <c r="A11" t="s">
        <v>115</v>
      </c>
      <c r="B11" s="377" t="n">
        <v>10.0</v>
      </c>
    </row>
    <row r="12" ht="15.0" customHeight="true">
      <c r="A12" t="s">
        <v>116</v>
      </c>
      <c r="B12" s="377" t="n">
        <v>11.0</v>
      </c>
    </row>
    <row r="13" ht="15.0" customHeight="true">
      <c r="A13" t="s">
        <v>117</v>
      </c>
      <c r="B13" s="377" t="n">
        <v>12.0</v>
      </c>
    </row>
    <row r="14" ht="15.0" customHeight="true">
      <c r="A14" t="s">
        <v>118</v>
      </c>
      <c r="B14" s="377" t="n">
        <v>13.0</v>
      </c>
    </row>
    <row r="15" ht="15.0" customHeight="true">
      <c r="A15" t="s">
        <v>119</v>
      </c>
      <c r="B15" s="377" t="n">
        <v>14.0</v>
      </c>
    </row>
    <row r="16" ht="15.0" customHeight="true">
      <c r="A16" t="s">
        <v>107</v>
      </c>
      <c r="B16" s="377" t="n">
        <v>15.0</v>
      </c>
    </row>
    <row r="17" ht="15.0" customHeight="true">
      <c r="A17" t="s">
        <v>120</v>
      </c>
      <c r="B17" s="377" t="n">
        <v>16.0</v>
      </c>
    </row>
    <row r="18" ht="15.0" customHeight="true">
      <c r="A18" t="s">
        <v>121</v>
      </c>
      <c r="B18" s="377" t="n">
        <v>17.0</v>
      </c>
    </row>
    <row r="19" ht="15.0" customHeight="true">
      <c r="A19" t="s">
        <v>107</v>
      </c>
      <c r="B19" s="377" t="n">
        <v>18.0</v>
      </c>
    </row>
    <row r="20" ht="15.0" customHeight="true">
      <c r="A20" t="s">
        <v>122</v>
      </c>
      <c r="B20" s="377" t="n">
        <v>19.0</v>
      </c>
    </row>
    <row r="21" ht="15.0" customHeight="true">
      <c r="A21" t="s">
        <v>123</v>
      </c>
      <c r="B21" s="377" t="n">
        <v>20.0</v>
      </c>
    </row>
    <row r="22" ht="15.0" customHeight="true">
      <c r="A22" t="s">
        <v>124</v>
      </c>
      <c r="B22" s="377" t="n">
        <v>21.0</v>
      </c>
    </row>
    <row r="23" ht="15.0" customHeight="true">
      <c r="A23" t="s">
        <v>125</v>
      </c>
      <c r="B23" s="377" t="n">
        <v>22.0</v>
      </c>
    </row>
    <row r="24" ht="15.0" customHeight="true">
      <c r="A24" t="s">
        <v>126</v>
      </c>
      <c r="B24" s="377" t="n">
        <v>23.0</v>
      </c>
    </row>
    <row r="25" ht="15.0" customHeight="true">
      <c r="A25" t="s">
        <v>127</v>
      </c>
      <c r="B25" s="377" t="n">
        <v>24.0</v>
      </c>
    </row>
    <row r="26" ht="15.0" customHeight="true">
      <c r="A26" t="s">
        <v>128</v>
      </c>
      <c r="B26" s="377" t="n">
        <v>25.0</v>
      </c>
    </row>
    <row r="27" ht="15.0" customHeight="true">
      <c r="A27" t="s">
        <v>129</v>
      </c>
      <c r="B27" s="377" t="n">
        <v>26.0</v>
      </c>
    </row>
    <row r="28" ht="15.0" customHeight="true">
      <c r="A28" t="s">
        <v>130</v>
      </c>
      <c r="B28" s="377" t="n">
        <v>27.0</v>
      </c>
    </row>
    <row r="29" ht="15.0" customHeight="true">
      <c r="A29" t="s">
        <v>131</v>
      </c>
      <c r="B29" s="377" t="n">
        <v>28.0</v>
      </c>
    </row>
    <row r="30" ht="15.0" customHeight="true">
      <c r="A30" t="s">
        <v>132</v>
      </c>
      <c r="B30" s="377" t="n">
        <v>29.0</v>
      </c>
    </row>
    <row r="31" ht="15.0" customHeight="true">
      <c r="A31" t="s">
        <v>133</v>
      </c>
      <c r="B31" s="377" t="n">
        <v>30.0</v>
      </c>
    </row>
    <row r="32" ht="15.0" customHeight="true">
      <c r="A32" t="s">
        <v>107</v>
      </c>
      <c r="B32" s="377" t="n">
        <v>31.0</v>
      </c>
    </row>
    <row r="33" ht="15.0" customHeight="true">
      <c r="A33" t="s">
        <v>134</v>
      </c>
      <c r="B33" s="377" t="n">
        <v>32.0</v>
      </c>
    </row>
    <row r="34" ht="15.0" customHeight="true">
      <c r="B34" s="377" t="n">
        <v>33.0</v>
      </c>
    </row>
    <row r="35" ht="15.0" customHeight="true">
      <c r="B35" s="377" t="n">
        <v>34.0</v>
      </c>
    </row>
    <row r="36" ht="15.0" customHeight="true">
      <c r="B36" s="377" t="n">
        <v>35.0</v>
      </c>
    </row>
    <row r="37" ht="15.0" customHeight="true">
      <c r="B37" s="377" t="n">
        <v>36.0</v>
      </c>
    </row>
    <row r="38" ht="15.0" customHeight="true">
      <c r="B38" s="377" t="n">
        <v>37.0</v>
      </c>
    </row>
    <row r="39" ht="15.0" customHeight="true">
      <c r="B39" s="377" t="n">
        <v>38.0</v>
      </c>
    </row>
    <row r="40" ht="15.0" customHeight="true">
      <c r="B40" s="377" t="n">
        <v>39.0</v>
      </c>
    </row>
    <row r="41" ht="15.0" customHeight="true">
      <c r="B41" s="377" t="n">
        <v>40.0</v>
      </c>
    </row>
    <row r="42" ht="15.0" customHeight="true">
      <c r="B42" s="377" t="n">
        <v>41.0</v>
      </c>
    </row>
    <row r="43" ht="15.0" customHeight="true">
      <c r="B43" s="377" t="n">
        <v>42.0</v>
      </c>
    </row>
    <row r="44" ht="15.0" customHeight="true">
      <c r="B44" s="377" t="n">
        <v>43.0</v>
      </c>
    </row>
    <row r="45" ht="15.0" customHeight="true">
      <c r="B45" s="377" t="n">
        <v>44.0</v>
      </c>
    </row>
    <row r="46" ht="15.0" customHeight="true">
      <c r="B46" s="377" t="n">
        <v>45.0</v>
      </c>
    </row>
    <row r="47" ht="15.0" customHeight="true">
      <c r="B47" s="377" t="n">
        <v>46.0</v>
      </c>
    </row>
    <row r="48" ht="15.0" customHeight="true">
      <c r="B48" s="377" t="n">
        <v>47.0</v>
      </c>
    </row>
    <row r="49" ht="15.0" customHeight="true">
      <c r="B49" s="377" t="n">
        <v>48.0</v>
      </c>
    </row>
    <row r="50" ht="15.0" customHeight="true">
      <c r="B50" s="377" t="n">
        <v>49.0</v>
      </c>
    </row>
    <row r="51" ht="15.0" customHeight="true">
      <c r="B51" s="377" t="n">
        <v>50.0</v>
      </c>
    </row>
    <row r="52" ht="15.0" customHeight="true">
      <c r="B52" s="377" t="n">
        <v>51.0</v>
      </c>
    </row>
    <row r="53" ht="15.0" customHeight="true">
      <c r="B53" s="377" t="n">
        <v>52.0</v>
      </c>
    </row>
    <row r="54" ht="15.0" customHeight="true">
      <c r="B54" s="377" t="n">
        <v>53.0</v>
      </c>
    </row>
    <row r="55" ht="15.0" customHeight="true">
      <c r="B55" s="377" t="n">
        <v>54.0</v>
      </c>
    </row>
    <row r="56" ht="15.0" customHeight="true">
      <c r="B56" s="377" t="n">
        <v>55.0</v>
      </c>
    </row>
    <row r="57" ht="15.0" customHeight="true">
      <c r="B57" s="377" t="n">
        <v>56.0</v>
      </c>
    </row>
    <row r="58" ht="15.0" customHeight="true">
      <c r="B58" s="377" t="n">
        <v>57.0</v>
      </c>
    </row>
    <row r="59" ht="15.0" customHeight="true">
      <c r="B59" s="377" t="n">
        <v>58.0</v>
      </c>
    </row>
    <row r="60" ht="15.0" customHeight="true">
      <c r="B60" s="377" t="n">
        <v>59.0</v>
      </c>
    </row>
    <row r="61" ht="15.0" customHeight="true">
      <c r="B61" s="377" t="n">
        <v>60.0</v>
      </c>
    </row>
    <row r="62" ht="15.0" customHeight="true">
      <c r="B62" s="377" t="n">
        <v>61.0</v>
      </c>
    </row>
    <row r="63" ht="15.0" customHeight="true">
      <c r="B63" s="377" t="n">
        <v>62.0</v>
      </c>
    </row>
    <row r="64" ht="15.0" customHeight="true">
      <c r="B64" s="377" t="n">
        <v>63.0</v>
      </c>
    </row>
    <row r="65" ht="15.0" customHeight="true">
      <c r="B65" s="377" t="n">
        <v>64.0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4.140625" customWidth="true"/>
    <col min="2" max="2" width="10.7109375" customWidth="true"/>
    <col min="3" max="3" width="4.140625" customWidth="true"/>
    <col min="4" max="4" width="6.7109375" customWidth="true"/>
    <col min="5" max="5" width="30.5703125" customWidth="true"/>
    <col min="6" max="6" width="10.7109375" customWidth="true"/>
    <col min="7" max="7" width="6.7109375" customWidth="true"/>
    <col min="8" max="8" width="6.7109375" customWidth="true"/>
    <col min="9" max="9" width="6.7109375" customWidth="true"/>
    <col min="10" max="10" width="6.7109375" customWidth="true"/>
    <col min="11" max="11" width="6.7109375" customWidth="true"/>
    <col min="12" max="12" width="6.7109375" customWidth="true"/>
    <col min="13" max="13" width="0.7109375" customWidth="true"/>
    <col min="14" max="14" width="0.7109375" customWidth="true"/>
    <col min="15" max="15" width="0.7109375" customWidth="true"/>
    <col min="16" max="16" width="2.42578125" customWidth="true"/>
    <col min="17" max="17" width="3.0" customWidth="true"/>
    <col min="18" max="18" width="2.5703125" customWidth="true"/>
    <col min="19" max="19" width="6.7109375" customWidth="true"/>
    <col min="20" max="20" width="30.5703125" customWidth="true"/>
    <col min="21" max="21" width="10.7109375" customWidth="true"/>
    <col min="22" max="22" width="5.7109375" customWidth="true"/>
    <col min="23" max="23" width="5.7109375" customWidth="true"/>
    <col min="24" max="24" width="5.7109375" customWidth="true"/>
    <col min="25" max="25" width="5.0" customWidth="true"/>
    <col min="26" max="26" width="0.0" customWidth="true"/>
  </cols>
  <sheetData>
    <row r="1" ht="12.0" customHeight="true">
      <c r="G1" s="379"/>
      <c r="H1" s="379"/>
      <c r="I1" s="379"/>
      <c r="J1" s="379"/>
      <c r="K1" s="379"/>
      <c r="L1" s="379"/>
      <c r="M1" s="379"/>
      <c r="N1" s="379"/>
      <c r="O1" s="379"/>
      <c r="Y1" s="380"/>
    </row>
    <row r="2" ht="12.0" customHeight="true">
      <c r="G2" s="379"/>
      <c r="H2" s="379"/>
      <c r="I2" s="379"/>
      <c r="J2" s="379"/>
      <c r="K2" s="379"/>
      <c r="L2" s="379"/>
      <c r="M2" s="379"/>
      <c r="N2" s="379"/>
      <c r="O2" s="379"/>
    </row>
    <row r="3" ht="12.0" customHeight="true">
      <c r="G3" s="379"/>
      <c r="H3" s="379"/>
      <c r="I3" s="379"/>
      <c r="J3" s="379"/>
      <c r="K3" s="379"/>
      <c r="L3" s="379"/>
      <c r="M3" s="379"/>
      <c r="N3" s="379"/>
      <c r="O3" s="379"/>
    </row>
    <row r="4" ht="12.0" customHeight="true">
      <c r="G4" s="379"/>
      <c r="H4" s="379"/>
      <c r="I4" s="379"/>
      <c r="J4" s="379"/>
      <c r="K4" s="379"/>
      <c r="L4" s="379"/>
      <c r="M4" s="379"/>
      <c r="N4" s="379"/>
      <c r="O4" s="379"/>
    </row>
    <row r="5" ht="23.25" customHeight="true">
      <c r="B5" s="381" t="s">
        <v>135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3"/>
    </row>
    <row r="6" ht="23.25" customHeight="true">
      <c r="B6" s="384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6"/>
    </row>
    <row r="7" ht="12.0" customHeight="true">
      <c r="G7" s="379"/>
      <c r="H7" s="379"/>
      <c r="I7" s="379"/>
      <c r="J7" s="379"/>
      <c r="K7" s="379"/>
      <c r="L7" s="379"/>
      <c r="M7" s="379"/>
      <c r="N7" s="379"/>
      <c r="O7" s="379"/>
      <c r="S7" s="387" t="s">
        <v>136</v>
      </c>
      <c r="T7" s="388"/>
      <c r="U7" s="388"/>
      <c r="V7" s="388"/>
      <c r="W7" s="388"/>
      <c r="X7" s="389"/>
    </row>
    <row r="8" ht="12.0" customHeight="true">
      <c r="B8" s="390" t="s">
        <v>137</v>
      </c>
      <c r="C8" s="391" t="n">
        <v>1.0</v>
      </c>
      <c r="D8" s="392" t="str">
        <f>VLOOKUP(C8,$V$8:$X$200,2,FALSE)</f>
        <v>-</v>
      </c>
      <c r="E8" s="393" t="str">
        <f>IF(ISBLANK(D8),"",IF(EXACT(D8,"-"),"BYE",VLOOKUP(D8,Inscripcion!$A$1:$E$200,2,FALSE)))</f>
        <v>BYE</v>
      </c>
      <c r="F8" s="394" t="str">
        <f>IF(EXACT(D8,"-"),"",VLOOKUP(D8,Inscripcion!$A$1:$E$200,3,FALSE))</f>
        <v/>
      </c>
      <c r="G8" s="395"/>
      <c r="H8" s="395"/>
      <c r="I8" s="395"/>
      <c r="J8" s="395"/>
      <c r="K8" s="395"/>
      <c r="L8" s="395"/>
      <c r="M8" s="379"/>
      <c r="P8" s="396" t="s">
        <v>138</v>
      </c>
      <c r="Q8" s="397" t="n">
        <v>1.0</v>
      </c>
      <c r="R8" s="398" t="s">
        <v>106</v>
      </c>
      <c r="S8" s="399"/>
      <c r="T8" s="400" t="str">
        <f>IF(ISBLANK(S8),"",VLOOKUP(S8,Inscripcion!$A$1:$E$200,2,FALSE))</f>
        <v/>
      </c>
      <c r="U8" s="394" t="str">
        <f>IF(ISBLANK(S8),"",VLOOKUP(S8,Inscripcion!$A$1:$E$200,3,FALSE))</f>
        <v/>
      </c>
      <c r="V8" s="401" t="n">
        <f>VLOOKUP(R8,Rifa!$A$1:$C$100,2,FALSE)</f>
        <v>1.0</v>
      </c>
      <c r="W8" s="402" t="str">
        <f>IF(ISBLANK(S8), "-", S8)</f>
        <v>-</v>
      </c>
      <c r="X8" s="403" t="str">
        <f>IF(V8=0,0,IF(V8&lt;17,"UP","DO"))</f>
        <v>UP</v>
      </c>
    </row>
    <row r="9" ht="12.0" customHeight="true">
      <c r="B9" s="404"/>
      <c r="C9" s="391" t="n">
        <v>2.0</v>
      </c>
      <c r="D9" s="392" t="str">
        <f>VLOOKUP(C9,$V$8:$X$200,2,FALSE)</f>
        <v>-</v>
      </c>
      <c r="E9" s="393" t="str">
        <f>IF(ISBLANK(D9),"",IF(EXACT(D9,"-"),"BYE",VLOOKUP(D9,Inscripcion!$A$1:$E$200,2,FALSE)))</f>
        <v>BYE</v>
      </c>
      <c r="F9" s="394" t="str">
        <f>IF(EXACT(D9,"-"),"",VLOOKUP(D9,Inscripcion!$A$1:$E$200,3,FALSE))</f>
        <v/>
      </c>
      <c r="G9" s="405"/>
      <c r="H9" s="395"/>
      <c r="I9" s="395"/>
      <c r="J9" s="395"/>
      <c r="K9" s="395"/>
      <c r="L9" s="395"/>
      <c r="M9" s="379"/>
      <c r="P9" s="406" t="s">
        <v>138</v>
      </c>
      <c r="Q9" s="407" t="n">
        <v>2.0</v>
      </c>
      <c r="R9" s="408" t="s">
        <v>134</v>
      </c>
      <c r="S9" s="409"/>
      <c r="T9" s="400" t="str">
        <f>IF(ISBLANK(S9),"",VLOOKUP(S9,Inscripcion!$A$1:$E$200,2,FALSE))</f>
        <v/>
      </c>
      <c r="U9" s="394" t="str">
        <f>IF(ISBLANK(S9),"",VLOOKUP(S9,Inscripcion!$A$1:$E$200,3,FALSE))</f>
        <v/>
      </c>
      <c r="V9" s="401" t="n">
        <f>VLOOKUP(R9,Rifa!$A$1:$C$100,2,FALSE)</f>
        <v>32.0</v>
      </c>
      <c r="W9" s="402" t="str">
        <f>IF(ISBLANK(S9),"-",S9)</f>
        <v>-</v>
      </c>
      <c r="X9" s="410" t="str">
        <f>IF(V9=0,0,IF(V9&lt;17,"UP","DO"))</f>
        <v>DO</v>
      </c>
    </row>
    <row r="10" ht="12.0" customHeight="true">
      <c r="B10" s="411" t="s">
        <v>139</v>
      </c>
      <c r="C10" s="391" t="n">
        <v>3.0</v>
      </c>
      <c r="D10" s="392" t="str">
        <f>VLOOKUP(C10,$V$8:$X$200,2,FALSE)</f>
        <v>-</v>
      </c>
      <c r="E10" s="400" t="str">
        <f>IF(ISBLANK(D10),"",IF(EXACT(D10,"-"),"BYE",VLOOKUP(D10,Inscripcion!$A$1:$E$200,2,FALSE)))</f>
        <v>BYE</v>
      </c>
      <c r="F10" s="394" t="str">
        <f>IF(EXACT(D10,"-"),"",VLOOKUP(D10,Inscripcion!$A$1:$E$200,3,FALSE))</f>
        <v/>
      </c>
      <c r="G10" s="412"/>
      <c r="H10" s="413"/>
      <c r="I10" s="395"/>
      <c r="J10" s="395"/>
      <c r="K10" s="395"/>
      <c r="L10" s="395"/>
      <c r="M10" s="379"/>
      <c r="N10" s="379"/>
      <c r="O10" s="379"/>
      <c r="P10" s="414" t="s">
        <v>138</v>
      </c>
      <c r="Q10" s="415" t="n">
        <v>3.0</v>
      </c>
      <c r="R10" s="416" t="s">
        <v>120</v>
      </c>
      <c r="S10" s="409"/>
      <c r="T10" s="400" t="str">
        <f>IF(ISBLANK(S10),"",VLOOKUP(S10,Inscripcion!$A$1:$E$200,2,FALSE))</f>
        <v/>
      </c>
      <c r="U10" s="394" t="str">
        <f>IF(ISBLANK(S10),"",VLOOKUP(S10,Inscripcion!$A$1:$E$200,3,FALSE))</f>
        <v/>
      </c>
      <c r="V10" s="401" t="n">
        <f>VLOOKUP(R10,Rifa!$A$1:$C$100,2,FALSE)</f>
        <v>16.0</v>
      </c>
      <c r="W10" s="402" t="str">
        <f>IF(ISBLANK(S10),"-",S10)</f>
        <v>-</v>
      </c>
      <c r="X10" s="410" t="str">
        <f>IF(V10=0,0,IF(V10&lt;17,"UP","DO"))</f>
        <v>UP</v>
      </c>
      <c r="Y10" s="417"/>
    </row>
    <row r="11" ht="12.0" customHeight="true">
      <c r="B11" s="418" t="s">
        <v>140</v>
      </c>
      <c r="C11" s="419" t="n">
        <v>4.0</v>
      </c>
      <c r="D11" s="420" t="str">
        <f>VLOOKUP(C11,$V$8:$X$200,2,FALSE)</f>
        <v>-</v>
      </c>
      <c r="E11" s="421" t="str">
        <f>IF(ISBLANK(D11),"",IF(EXACT(D11,"-"),"BYE",VLOOKUP(D11,Inscripcion!$A$1:$E$200,2,FALSE)))</f>
        <v>BYE</v>
      </c>
      <c r="F11" s="422" t="str">
        <f>IF(EXACT(D11,"-"),"",VLOOKUP(D11,Inscripcion!$A$1:$E$200,3,FALSE))</f>
        <v/>
      </c>
      <c r="G11" s="395"/>
      <c r="H11" s="423"/>
      <c r="I11" s="395"/>
      <c r="J11" s="395"/>
      <c r="K11" s="395"/>
      <c r="L11" s="395"/>
      <c r="M11" s="379"/>
      <c r="N11" s="379"/>
      <c r="O11" s="379"/>
      <c r="P11" s="414" t="s">
        <v>138</v>
      </c>
      <c r="Q11" s="415" t="n">
        <v>4.0</v>
      </c>
      <c r="R11" s="416" t="s">
        <v>121</v>
      </c>
      <c r="S11" s="409"/>
      <c r="T11" s="400" t="str">
        <f>IF(ISBLANK(S11),"",VLOOKUP(S11,Inscripcion!$A$1:$E$200,2,FALSE))</f>
        <v/>
      </c>
      <c r="U11" s="394" t="str">
        <f>IF(ISBLANK(S11),"",VLOOKUP(S11,Inscripcion!$A$1:$E$200,3,FALSE))</f>
        <v/>
      </c>
      <c r="V11" s="401" t="n">
        <f>VLOOKUP(R11,Rifa!$A$1:$C$100,2,FALSE)</f>
        <v>17.0</v>
      </c>
      <c r="W11" s="402" t="str">
        <f>IF(ISBLANK(S11),"-",S11)</f>
        <v>-</v>
      </c>
      <c r="X11" s="410" t="str">
        <f>IF(V11=0,0,IF(V11&lt;17,"UP","DO"))</f>
        <v>DO</v>
      </c>
      <c r="Y11" s="417"/>
    </row>
    <row r="12" ht="12.0" customHeight="true">
      <c r="B12" s="424" t="s">
        <v>140</v>
      </c>
      <c r="C12" s="425" t="n">
        <v>5.0</v>
      </c>
      <c r="D12" s="426" t="str">
        <f>VLOOKUP(C12,$V$8:$X$200,2,FALSE)</f>
        <v>-</v>
      </c>
      <c r="E12" s="427" t="str">
        <f>IF(ISBLANK(D12),"",IF(EXACT(D12,"-"),"BYE",VLOOKUP(D12,Inscripcion!$A$1:$E$200,2,FALSE)))</f>
        <v>BYE</v>
      </c>
      <c r="F12" s="428" t="str">
        <f>IF(EXACT(D12,"-"),"",VLOOKUP(D12,Inscripcion!$A$1:$E$200,3,FALSE))</f>
        <v/>
      </c>
      <c r="G12" s="395"/>
      <c r="H12" s="423"/>
      <c r="I12" s="413"/>
      <c r="J12" s="395"/>
      <c r="K12" s="395"/>
      <c r="L12" s="395"/>
      <c r="M12" s="379"/>
      <c r="N12" s="379"/>
      <c r="O12" s="379"/>
      <c r="P12" s="429" t="s">
        <v>138</v>
      </c>
      <c r="Q12" s="430" t="n">
        <v>5.0</v>
      </c>
      <c r="R12" s="431" t="s">
        <v>114</v>
      </c>
      <c r="S12" s="409"/>
      <c r="T12" s="400" t="str">
        <f>IF(ISBLANK(S12),"",VLOOKUP(S12,Inscripcion!$A$1:$E$200,2,FALSE))</f>
        <v/>
      </c>
      <c r="U12" s="394" t="str">
        <f>IF(ISBLANK(S12),"",VLOOKUP(S12,Inscripcion!$A$1:$E$200,3,FALSE))</f>
        <v/>
      </c>
      <c r="V12" s="401" t="n">
        <f>VLOOKUP(R12,Rifa!$A$1:$C$100,2,FALSE)</f>
        <v>9.0</v>
      </c>
      <c r="W12" s="402" t="str">
        <f>IF(ISBLANK(S12),"-",S12)</f>
        <v>-</v>
      </c>
      <c r="X12" s="410" t="str">
        <f>IF(V12=0,0,IF(V12&lt;17,"UP","DO"))</f>
        <v>UP</v>
      </c>
      <c r="Y12" s="417"/>
    </row>
    <row r="13" ht="12.0" customHeight="true">
      <c r="B13" s="411" t="s">
        <v>139</v>
      </c>
      <c r="C13" s="391" t="n">
        <v>6.0</v>
      </c>
      <c r="D13" s="392" t="str">
        <f>VLOOKUP(C13,$V$8:$X$200,2,FALSE)</f>
        <v>-</v>
      </c>
      <c r="E13" s="393" t="str">
        <f>IF(ISBLANK(D13),"",IF(EXACT(D13,"-"),"BYE",VLOOKUP(D13,Inscripcion!$A$1:$E$200,2,FALSE)))</f>
        <v>BYE</v>
      </c>
      <c r="F13" s="394" t="str">
        <f>IF(EXACT(D13,"-"),"",VLOOKUP(D13,Inscripcion!$A$1:$E$200,3,FALSE))</f>
        <v/>
      </c>
      <c r="G13" s="405"/>
      <c r="H13" s="432"/>
      <c r="I13" s="423"/>
      <c r="J13" s="395"/>
      <c r="K13" s="395"/>
      <c r="L13" s="395"/>
      <c r="M13" s="379"/>
      <c r="N13" s="379"/>
      <c r="O13" s="379"/>
      <c r="P13" s="429" t="s">
        <v>138</v>
      </c>
      <c r="Q13" s="430" t="n">
        <v>6.0</v>
      </c>
      <c r="R13" s="431" t="s">
        <v>127</v>
      </c>
      <c r="S13" s="409"/>
      <c r="T13" s="400" t="str">
        <f>IF(ISBLANK(S13),"",VLOOKUP(S13,Inscripcion!$A$1:$E$200,2,FALSE))</f>
        <v/>
      </c>
      <c r="U13" s="394" t="str">
        <f>IF(ISBLANK(S13),"",VLOOKUP(S13,Inscripcion!$A$1:$E$200,3,FALSE))</f>
        <v/>
      </c>
      <c r="V13" s="401" t="n">
        <f>VLOOKUP(R13,Rifa!$A$1:$C$100,2,FALSE)</f>
        <v>24.0</v>
      </c>
      <c r="W13" s="402" t="str">
        <f>IF(ISBLANK(S13),"-",S13)</f>
        <v>-</v>
      </c>
      <c r="X13" s="410" t="str">
        <f>IF(V13=0,0,IF(V13&lt;17,"UP","DO"))</f>
        <v>DO</v>
      </c>
      <c r="Y13" s="417"/>
    </row>
    <row r="14" ht="12.0" customHeight="true">
      <c r="B14" s="411" t="s">
        <v>139</v>
      </c>
      <c r="C14" s="391" t="n">
        <v>7.0</v>
      </c>
      <c r="D14" s="392" t="str">
        <f>VLOOKUP(C14,$V$8:$X$200,2,FALSE)</f>
        <v>-</v>
      </c>
      <c r="E14" s="400" t="str">
        <f>IF(ISBLANK(D14),"",IF(EXACT(D14,"-"),"BYE",VLOOKUP(D14,Inscripcion!$A$1:$E$200,2,FALSE)))</f>
        <v>BYE</v>
      </c>
      <c r="F14" s="394" t="str">
        <f>IF(EXACT(D14,"-"),"",VLOOKUP(D14,Inscripcion!$A$1:$E$200,3,FALSE))</f>
        <v/>
      </c>
      <c r="G14" s="412"/>
      <c r="H14" s="395"/>
      <c r="I14" s="423"/>
      <c r="J14" s="395"/>
      <c r="K14" s="395"/>
      <c r="L14" s="395"/>
      <c r="M14" s="379"/>
      <c r="N14" s="379"/>
      <c r="O14" s="379"/>
      <c r="P14" s="429" t="s">
        <v>138</v>
      </c>
      <c r="Q14" s="430" t="n">
        <v>7.0</v>
      </c>
      <c r="R14" s="431" t="s">
        <v>128</v>
      </c>
      <c r="S14" s="409"/>
      <c r="T14" s="400" t="str">
        <f>IF(ISBLANK(S14),"",VLOOKUP(S14,Inscripcion!$A$1:$E$200,2,FALSE))</f>
        <v/>
      </c>
      <c r="U14" s="394" t="str">
        <f>IF(ISBLANK(S14),"",VLOOKUP(S14,Inscripcion!$A$1:$E$200,3,FALSE))</f>
        <v/>
      </c>
      <c r="V14" s="401" t="n">
        <f>VLOOKUP(R14,Rifa!$A$1:$C$100,2,FALSE)</f>
        <v>25.0</v>
      </c>
      <c r="W14" s="402" t="str">
        <f>IF(ISBLANK(S14),"-",S14)</f>
        <v>-</v>
      </c>
      <c r="X14" s="410" t="str">
        <f>IF(V14=0,0,IF(V14&lt;17,"UP","DO"))</f>
        <v>DO</v>
      </c>
      <c r="Y14" s="417"/>
    </row>
    <row r="15" ht="12.0" customHeight="true">
      <c r="B15" s="433" t="s">
        <v>141</v>
      </c>
      <c r="C15" s="434" t="n">
        <v>8.0</v>
      </c>
      <c r="D15" s="435" t="str">
        <f>VLOOKUP(C15,$V$8:$X$200,2,FALSE)</f>
        <v>-</v>
      </c>
      <c r="E15" s="436" t="str">
        <f>IF(ISBLANK(D15),"",IF(EXACT(D15,"-"),"BYE",VLOOKUP(D15,Inscripcion!$A$1:$E$200,2,FALSE)))</f>
        <v>BYE</v>
      </c>
      <c r="F15" s="437" t="str">
        <f>IF(EXACT(D15,"-"),"",VLOOKUP(D15,Inscripcion!$A$1:$E$200,3,FALSE))</f>
        <v/>
      </c>
      <c r="G15" s="395"/>
      <c r="H15" s="395"/>
      <c r="I15" s="423"/>
      <c r="J15" s="395"/>
      <c r="K15" s="395"/>
      <c r="L15" s="395"/>
      <c r="M15" s="379"/>
      <c r="N15" s="379"/>
      <c r="O15" s="379"/>
      <c r="P15" s="429" t="s">
        <v>138</v>
      </c>
      <c r="Q15" s="430" t="n">
        <v>8.0</v>
      </c>
      <c r="R15" s="431" t="s">
        <v>113</v>
      </c>
      <c r="S15" s="409"/>
      <c r="T15" s="400" t="str">
        <f>IF(ISBLANK(S15),"",VLOOKUP(S15,Inscripcion!$A$1:$E$200,2,FALSE))</f>
        <v/>
      </c>
      <c r="U15" s="394" t="str">
        <f>IF(ISBLANK(S15),"",VLOOKUP(S15,Inscripcion!$A$1:$E$200,3,FALSE))</f>
        <v/>
      </c>
      <c r="V15" s="401" t="n">
        <f>VLOOKUP(R15,Rifa!$A$1:$C$100,2,FALSE)</f>
        <v>8.0</v>
      </c>
      <c r="W15" s="402" t="str">
        <f>IF(ISBLANK(S15),"-",S15)</f>
        <v>-</v>
      </c>
      <c r="X15" s="410" t="str">
        <f>IF(V15=0,0,IF(V15&lt;17,"UP","DO"))</f>
        <v>UP</v>
      </c>
      <c r="Y15" s="417"/>
    </row>
    <row r="16" ht="12.0" customHeight="true">
      <c r="B16" s="438" t="s">
        <v>141</v>
      </c>
      <c r="C16" s="425" t="n">
        <v>9.0</v>
      </c>
      <c r="D16" s="426" t="str">
        <f>VLOOKUP(C16,$V$8:$X$200,2,FALSE)</f>
        <v>-</v>
      </c>
      <c r="E16" s="427" t="str">
        <f>IF(ISBLANK(D16),"",IF(EXACT(D16,"-"),"BYE",VLOOKUP(D16,Inscripcion!$A$1:$E$200,2,FALSE)))</f>
        <v>BYE</v>
      </c>
      <c r="F16" s="428" t="str">
        <f>IF(EXACT(D16,"-"),"",VLOOKUP(D16,Inscripcion!$A$1:$E$200,3,FALSE))</f>
        <v/>
      </c>
      <c r="G16" s="395"/>
      <c r="H16" s="395"/>
      <c r="I16" s="423"/>
      <c r="J16" s="413"/>
      <c r="K16" s="395"/>
      <c r="L16" s="395"/>
      <c r="M16" s="379"/>
      <c r="N16" s="379"/>
      <c r="O16" s="379"/>
      <c r="P16" s="439" t="s">
        <v>138</v>
      </c>
      <c r="Q16" s="440" t="n">
        <v>9.0</v>
      </c>
      <c r="R16" s="441" t="s">
        <v>110</v>
      </c>
      <c r="S16" s="409"/>
      <c r="T16" s="400" t="str">
        <f>IF(ISBLANK(S16),"",VLOOKUP(S16,Inscripcion!$A$1:$E$200,2,FALSE))</f>
        <v/>
      </c>
      <c r="U16" s="394" t="str">
        <f>IF(ISBLANK(S16),"",VLOOKUP(S16,Inscripcion!$A$1:$E$200,3,FALSE))</f>
        <v/>
      </c>
      <c r="V16" s="401" t="n">
        <f>VLOOKUP(R16,Rifa!$A$1:$C$100,2,FALSE)</f>
        <v>5.0</v>
      </c>
      <c r="W16" s="402" t="str">
        <f>IF(ISBLANK(S16),"-",S16)</f>
        <v>-</v>
      </c>
      <c r="X16" s="410" t="str">
        <f>IF(V16=0,0,IF(V16&lt;17,"UP","DO"))</f>
        <v>UP</v>
      </c>
      <c r="Y16" s="417"/>
    </row>
    <row r="17" ht="12.0" customHeight="true">
      <c r="B17" s="411" t="s">
        <v>139</v>
      </c>
      <c r="C17" s="391" t="n">
        <v>10.0</v>
      </c>
      <c r="D17" s="392" t="str">
        <f>VLOOKUP(C17,$V$8:$X$200,2,FALSE)</f>
        <v>-</v>
      </c>
      <c r="E17" s="393" t="str">
        <f>IF(ISBLANK(D17),"",IF(EXACT(D17,"-"),"BYE",VLOOKUP(D17,Inscripcion!$A$1:$E$200,2,FALSE)))</f>
        <v>BYE</v>
      </c>
      <c r="F17" s="394" t="str">
        <f>IF(EXACT(D17,"-"),"",VLOOKUP(D17,Inscripcion!$A$1:$E$200,3,FALSE))</f>
        <v/>
      </c>
      <c r="G17" s="405"/>
      <c r="H17" s="395"/>
      <c r="I17" s="423"/>
      <c r="J17" s="423"/>
      <c r="K17" s="395"/>
      <c r="L17" s="395"/>
      <c r="M17" s="379"/>
      <c r="N17" s="379"/>
      <c r="O17" s="379"/>
      <c r="P17" s="439" t="s">
        <v>138</v>
      </c>
      <c r="Q17" s="440" t="n">
        <v>10.0</v>
      </c>
      <c r="R17" s="441" t="s">
        <v>123</v>
      </c>
      <c r="S17" s="409"/>
      <c r="T17" s="400" t="str">
        <f>IF(ISBLANK(S17),"",VLOOKUP(S17,Inscripcion!$A$1:$E$200,2,FALSE))</f>
        <v/>
      </c>
      <c r="U17" s="394" t="str">
        <f>IF(ISBLANK(S17),"",VLOOKUP(S17,Inscripcion!$A$1:$E$200,3,FALSE))</f>
        <v/>
      </c>
      <c r="V17" s="401" t="n">
        <f>VLOOKUP(R17,Rifa!$A$1:$C$100,2,FALSE)</f>
        <v>20.0</v>
      </c>
      <c r="W17" s="402" t="str">
        <f>IF(ISBLANK(S17),"-",S17)</f>
        <v>-</v>
      </c>
      <c r="X17" s="410" t="str">
        <f>IF(V17=0,0,IF(V17&lt;17,"UP","DO"))</f>
        <v>DO</v>
      </c>
      <c r="Y17" s="417"/>
    </row>
    <row r="18" ht="12.0" customHeight="true">
      <c r="B18" s="411" t="s">
        <v>139</v>
      </c>
      <c r="C18" s="391" t="n">
        <v>11.0</v>
      </c>
      <c r="D18" s="392" t="str">
        <f>VLOOKUP(C18,$V$8:$X$200,2,FALSE)</f>
        <v>-</v>
      </c>
      <c r="E18" s="400" t="str">
        <f>IF(ISBLANK(D18),"",IF(EXACT(D18,"-"),"BYE",VLOOKUP(D18,Inscripcion!$A$1:$E$200,2,FALSE)))</f>
        <v>BYE</v>
      </c>
      <c r="F18" s="394" t="str">
        <f>IF(EXACT(D18,"-"),"",VLOOKUP(D18,Inscripcion!$A$1:$E$200,3,FALSE))</f>
        <v/>
      </c>
      <c r="G18" s="412"/>
      <c r="H18" s="413"/>
      <c r="I18" s="423"/>
      <c r="J18" s="423"/>
      <c r="K18" s="395"/>
      <c r="L18" s="395"/>
      <c r="M18" s="379"/>
      <c r="N18" s="379"/>
      <c r="O18" s="379"/>
      <c r="P18" s="439" t="s">
        <v>138</v>
      </c>
      <c r="Q18" s="440" t="n">
        <v>11.0</v>
      </c>
      <c r="R18" s="441" t="s">
        <v>124</v>
      </c>
      <c r="S18" s="409"/>
      <c r="T18" s="400" t="str">
        <f>IF(ISBLANK(S18),"",VLOOKUP(S18,Inscripcion!$A$1:$E$200,2,FALSE))</f>
        <v/>
      </c>
      <c r="U18" s="394" t="str">
        <f>IF(ISBLANK(S18),"",VLOOKUP(S18,Inscripcion!$A$1:$E$200,3,FALSE))</f>
        <v/>
      </c>
      <c r="V18" s="401" t="n">
        <f>VLOOKUP(R18,Rifa!$A$1:$C$100,2,FALSE)</f>
        <v>21.0</v>
      </c>
      <c r="W18" s="402" t="str">
        <f>IF(ISBLANK(S18),"-",S18)</f>
        <v>-</v>
      </c>
      <c r="X18" s="410" t="str">
        <f>IF(V18=0,0,IF(V18&lt;17,"UP","DO"))</f>
        <v>DO</v>
      </c>
      <c r="Y18" s="417"/>
    </row>
    <row r="19" ht="12.0" customHeight="true">
      <c r="B19" s="418" t="s">
        <v>140</v>
      </c>
      <c r="C19" s="419" t="n">
        <v>12.0</v>
      </c>
      <c r="D19" s="420" t="str">
        <f>VLOOKUP(C19,$V$8:$X$200,2,FALSE)</f>
        <v>-</v>
      </c>
      <c r="E19" s="421" t="str">
        <f>IF(ISBLANK(D19),"",IF(EXACT(D19,"-"),"BYE",VLOOKUP(D19,Inscripcion!$A$1:$E$200,2,FALSE)))</f>
        <v>BYE</v>
      </c>
      <c r="F19" s="422" t="str">
        <f>IF(EXACT(D19,"-"),"",VLOOKUP(D19,Inscripcion!$A$1:$E$200,3,FALSE))</f>
        <v/>
      </c>
      <c r="G19" s="395"/>
      <c r="H19" s="423"/>
      <c r="I19" s="432"/>
      <c r="J19" s="423"/>
      <c r="K19" s="395"/>
      <c r="L19" s="395"/>
      <c r="M19" s="379"/>
      <c r="N19" s="379"/>
      <c r="O19" s="379"/>
      <c r="P19" s="439" t="s">
        <v>138</v>
      </c>
      <c r="Q19" s="440" t="n">
        <v>12.0</v>
      </c>
      <c r="R19" s="441" t="s">
        <v>117</v>
      </c>
      <c r="S19" s="409"/>
      <c r="T19" s="400" t="str">
        <f>IF(ISBLANK(S19),"",VLOOKUP(S19,Inscripcion!$A$1:$E$200,2,FALSE))</f>
        <v/>
      </c>
      <c r="U19" s="394" t="str">
        <f>IF(ISBLANK(S19),"",VLOOKUP(S19,Inscripcion!$A$1:$E$200,3,FALSE))</f>
        <v/>
      </c>
      <c r="V19" s="401" t="n">
        <f>VLOOKUP(R19,Rifa!$A$1:$C$100,2,FALSE)</f>
        <v>12.0</v>
      </c>
      <c r="W19" s="402" t="str">
        <f>IF(ISBLANK(S19),"-",S19)</f>
        <v>-</v>
      </c>
      <c r="X19" s="410" t="str">
        <f>IF(V19=0,0,IF(V19&lt;17,"UP","DO"))</f>
        <v>UP</v>
      </c>
      <c r="Y19" s="417"/>
    </row>
    <row r="20" ht="12.0" customHeight="true">
      <c r="B20" s="424" t="s">
        <v>140</v>
      </c>
      <c r="C20" s="425" t="n">
        <v>13.0</v>
      </c>
      <c r="D20" s="426" t="str">
        <f>VLOOKUP(C20,$V$8:$X$200,2,FALSE)</f>
        <v>-</v>
      </c>
      <c r="E20" s="427" t="str">
        <f>IF(ISBLANK(D20),"",IF(EXACT(D20,"-"),"BYE",VLOOKUP(D20,Inscripcion!$A$1:$E$200,2,FALSE)))</f>
        <v>BYE</v>
      </c>
      <c r="F20" s="428" t="str">
        <f>IF(EXACT(D20,"-"),"",VLOOKUP(D20,Inscripcion!$A$1:$E$200,3,FALSE))</f>
        <v/>
      </c>
      <c r="G20" s="395"/>
      <c r="H20" s="423"/>
      <c r="I20" s="395"/>
      <c r="J20" s="423"/>
      <c r="K20" s="395"/>
      <c r="L20" s="395"/>
      <c r="M20" s="379"/>
      <c r="N20" s="379"/>
      <c r="O20" s="379"/>
      <c r="P20" s="439" t="s">
        <v>138</v>
      </c>
      <c r="Q20" s="440" t="n">
        <v>13.0</v>
      </c>
      <c r="R20" s="441" t="s">
        <v>131</v>
      </c>
      <c r="S20" s="409"/>
      <c r="T20" s="400" t="str">
        <f>IF(ISBLANK(S20),"",VLOOKUP(S20,Inscripcion!$A$1:$E$200,2,FALSE))</f>
        <v/>
      </c>
      <c r="U20" s="394" t="str">
        <f>IF(ISBLANK(S20),"",VLOOKUP(S20,Inscripcion!$A$1:$E$200,3,FALSE))</f>
        <v/>
      </c>
      <c r="V20" s="401" t="n">
        <f>VLOOKUP(R20,Rifa!$A$1:$C$100,2,FALSE)</f>
        <v>28.0</v>
      </c>
      <c r="W20" s="402" t="str">
        <f>IF(ISBLANK(S20),"-",S20)</f>
        <v>-</v>
      </c>
      <c r="X20" s="410" t="str">
        <f>IF(V20=0,0,IF(V20&lt;17,"UP","DO"))</f>
        <v>DO</v>
      </c>
      <c r="Y20" s="379"/>
    </row>
    <row r="21" ht="12.0" customHeight="true">
      <c r="B21" s="411" t="s">
        <v>139</v>
      </c>
      <c r="C21" s="391" t="n">
        <v>14.0</v>
      </c>
      <c r="D21" s="392" t="str">
        <f>VLOOKUP(C21,$V$8:$X$200,2,FALSE)</f>
        <v>-</v>
      </c>
      <c r="E21" s="393" t="str">
        <f>IF(ISBLANK(D21),"",IF(EXACT(D21,"-"),"BYE",VLOOKUP(D21,Inscripcion!$A$1:$E$200,2,FALSE)))</f>
        <v>BYE</v>
      </c>
      <c r="F21" s="394" t="str">
        <f>IF(EXACT(D21,"-"),"",VLOOKUP(D21,Inscripcion!$A$1:$E$200,3,FALSE))</f>
        <v/>
      </c>
      <c r="G21" s="405"/>
      <c r="H21" s="432"/>
      <c r="I21" s="395"/>
      <c r="J21" s="423"/>
      <c r="K21" s="395"/>
      <c r="L21" s="395"/>
      <c r="M21" s="379"/>
      <c r="N21" s="379"/>
      <c r="O21" s="379"/>
      <c r="P21" s="439" t="s">
        <v>138</v>
      </c>
      <c r="Q21" s="440" t="n">
        <v>14.0</v>
      </c>
      <c r="R21" s="441" t="s">
        <v>118</v>
      </c>
      <c r="S21" s="409"/>
      <c r="T21" s="400" t="str">
        <f>IF(ISBLANK(S21),"",VLOOKUP(S21,Inscripcion!$A$1:$E$200,2,FALSE))</f>
        <v/>
      </c>
      <c r="U21" s="394" t="str">
        <f>IF(ISBLANK(S21),"",VLOOKUP(S21,Inscripcion!$A$1:$E$200,3,FALSE))</f>
        <v/>
      </c>
      <c r="V21" s="401" t="n">
        <f>VLOOKUP(R21,Rifa!$A$1:$C$100,2,FALSE)</f>
        <v>13.0</v>
      </c>
      <c r="W21" s="402" t="str">
        <f>IF(ISBLANK(S21),"-",S21)</f>
        <v>-</v>
      </c>
      <c r="X21" s="410" t="str">
        <f>IF(V21=0,0,IF(V21&lt;17,"UP","DO"))</f>
        <v>UP</v>
      </c>
      <c r="Y21" s="379"/>
    </row>
    <row r="22" ht="12.0" customHeight="true">
      <c r="B22" s="404"/>
      <c r="C22" s="391" t="n">
        <v>15.0</v>
      </c>
      <c r="D22" s="392" t="str">
        <f>VLOOKUP(C22,$V$8:$X$200,2,FALSE)</f>
        <v>-</v>
      </c>
      <c r="E22" s="400" t="str">
        <f>IF(ISBLANK(D22),"",IF(EXACT(D22,"-"),"BYE",VLOOKUP(D22,Inscripcion!$A$1:$E$200,2,FALSE)))</f>
        <v>BYE</v>
      </c>
      <c r="F22" s="394" t="str">
        <f>IF(EXACT(D22,"-"),"",VLOOKUP(D22,Inscripcion!$A$1:$E$200,3,FALSE))</f>
        <v/>
      </c>
      <c r="G22" s="412"/>
      <c r="H22" s="395"/>
      <c r="I22" s="395"/>
      <c r="J22" s="423"/>
      <c r="K22" s="395"/>
      <c r="L22" s="395"/>
      <c r="M22" s="379"/>
      <c r="N22" s="379"/>
      <c r="O22" s="379"/>
      <c r="P22" s="439" t="s">
        <v>138</v>
      </c>
      <c r="Q22" s="440" t="n">
        <v>15.0</v>
      </c>
      <c r="R22" s="441" t="s">
        <v>142</v>
      </c>
      <c r="S22" s="409"/>
      <c r="T22" s="400" t="str">
        <f>IF(ISBLANK(S22),"",VLOOKUP(S22,Inscripcion!$A$1:$E$200,2,FALSE))</f>
        <v/>
      </c>
      <c r="U22" s="394" t="str">
        <f>IF(ISBLANK(S22),"",VLOOKUP(S22,Inscripcion!$A$1:$E$200,3,FALSE))</f>
        <v/>
      </c>
      <c r="V22" s="401" t="e">
        <f>VLOOKUP(R22,Rifa!$A$1:$C$100,2,FALSE)</f>
        <v>#N/A</v>
      </c>
      <c r="W22" s="402" t="str">
        <f>IF(ISBLANK(S22),"-",S22)</f>
        <v>-</v>
      </c>
      <c r="X22" s="410" t="e">
        <f>IF(V22=0,0,IF(V22&lt;17,"UP","DO"))</f>
        <v>#N/A</v>
      </c>
      <c r="Y22" s="379"/>
    </row>
    <row r="23" ht="12.0" customHeight="true">
      <c r="B23" s="442" t="s">
        <v>143</v>
      </c>
      <c r="C23" s="443" t="n">
        <v>16.0</v>
      </c>
      <c r="D23" s="444" t="str">
        <f>VLOOKUP(C23,$V$8:$X$200,2,FALSE)</f>
        <v>-</v>
      </c>
      <c r="E23" s="445" t="str">
        <f>IF(ISBLANK(D23),"",IF(EXACT(D23,"-"),"BYE",VLOOKUP(D23,Inscripcion!$A$1:$E$200,2,FALSE)))</f>
        <v>BYE</v>
      </c>
      <c r="F23" s="446" t="str">
        <f>IF(EXACT(D23,"-"),"",VLOOKUP(D23,Inscripcion!$A$1:$E$200,3,FALSE))</f>
        <v/>
      </c>
      <c r="G23" s="395"/>
      <c r="H23" s="395"/>
      <c r="I23" s="395"/>
      <c r="J23" s="395"/>
      <c r="K23" s="447"/>
      <c r="L23" s="395"/>
      <c r="M23" s="379"/>
      <c r="N23" s="379"/>
      <c r="O23" s="379"/>
      <c r="P23" s="439" t="s">
        <v>138</v>
      </c>
      <c r="Q23" s="440" t="n">
        <v>16.0</v>
      </c>
      <c r="R23" s="441" t="s">
        <v>144</v>
      </c>
      <c r="S23" s="409"/>
      <c r="T23" s="400" t="str">
        <f>IF(ISBLANK(S23),"",VLOOKUP(S23,Inscripcion!$A$1:$E$200,2,FALSE))</f>
        <v/>
      </c>
      <c r="U23" s="394" t="str">
        <f>IF(ISBLANK(S23),"",VLOOKUP(S23,Inscripcion!$A$1:$E$200,3,FALSE))</f>
        <v/>
      </c>
      <c r="V23" s="401" t="e">
        <f>VLOOKUP(R23,Rifa!$A$1:$C$100,2,FALSE)</f>
        <v>#N/A</v>
      </c>
      <c r="W23" s="402" t="str">
        <f>IF(ISBLANK(S23),"-",S23)</f>
        <v>-</v>
      </c>
      <c r="X23" s="410" t="e">
        <f>IF(V23=0,0,IF(V23&lt;17,"UP","DO"))</f>
        <v>#N/A</v>
      </c>
      <c r="Y23" s="379"/>
    </row>
    <row r="24" ht="12.0" customHeight="true">
      <c r="B24" s="448" t="s">
        <v>143</v>
      </c>
      <c r="C24" s="425" t="n">
        <v>17.0</v>
      </c>
      <c r="D24" s="426" t="str">
        <f>VLOOKUP(C24,$V$8:$X$200,2,FALSE)</f>
        <v>-</v>
      </c>
      <c r="E24" s="427" t="str">
        <f>IF(ISBLANK(D24),"",IF(EXACT(D24,"-"),"BYE",VLOOKUP(D24,Inscripcion!$A$1:$E$200,2,FALSE)))</f>
        <v>BYE</v>
      </c>
      <c r="F24" s="428" t="str">
        <f>IF(EXACT(D24,"-"),"",VLOOKUP(D24,Inscripcion!$A$1:$E$200,3,FALSE))</f>
        <v/>
      </c>
      <c r="G24" s="395"/>
      <c r="H24" s="395"/>
      <c r="I24" s="395"/>
      <c r="J24" s="395"/>
      <c r="K24" s="449"/>
      <c r="L24" s="395"/>
      <c r="M24" s="379"/>
      <c r="N24" s="379"/>
      <c r="O24" s="379"/>
      <c r="Y24" s="379"/>
    </row>
    <row r="25" ht="12.0" customHeight="true">
      <c r="B25" s="404"/>
      <c r="C25" s="391" t="n">
        <v>18.0</v>
      </c>
      <c r="D25" s="392" t="str">
        <f>VLOOKUP(C25,$V$8:$X$200,2,FALSE)</f>
        <v>-</v>
      </c>
      <c r="E25" s="393" t="str">
        <f>IF(ISBLANK(D25),"",IF(EXACT(D25,"-"),"BYE",VLOOKUP(D25,Inscripcion!$A$1:$E$200,2,FALSE)))</f>
        <v>BYE</v>
      </c>
      <c r="F25" s="394" t="str">
        <f>IF(EXACT(D25,"-"),"",VLOOKUP(D25,Inscripcion!$A$1:$E$200,3,FALSE))</f>
        <v/>
      </c>
      <c r="G25" s="405"/>
      <c r="H25" s="395"/>
      <c r="I25" s="395"/>
      <c r="J25" s="423"/>
      <c r="K25" s="395"/>
      <c r="L25" s="395"/>
      <c r="M25" s="379"/>
      <c r="N25" s="379"/>
      <c r="O25" s="379"/>
      <c r="P25" s="450"/>
      <c r="Q25" s="450"/>
      <c r="R25" s="450"/>
      <c r="S25" s="387" t="s">
        <v>145</v>
      </c>
      <c r="T25" s="388"/>
      <c r="U25" s="388"/>
      <c r="V25" s="388"/>
      <c r="W25" s="388"/>
      <c r="X25" s="389"/>
      <c r="Y25" s="380"/>
    </row>
    <row r="26" ht="12.0" customHeight="true">
      <c r="B26" s="411" t="s">
        <v>139</v>
      </c>
      <c r="C26" s="391" t="n">
        <v>19.0</v>
      </c>
      <c r="D26" s="392" t="str">
        <f>VLOOKUP(C26,$V$8:$X$200,2,FALSE)</f>
        <v>-</v>
      </c>
      <c r="E26" s="400" t="str">
        <f>IF(ISBLANK(D26),"",IF(EXACT(D26,"-"),"BYE",VLOOKUP(D26,Inscripcion!$A$1:$E$200,2,FALSE)))</f>
        <v>BYE</v>
      </c>
      <c r="F26" s="394" t="str">
        <f>IF(EXACT(D26,"-"),"",VLOOKUP(D26,Inscripcion!$A$1:$E$200,3,FALSE))</f>
        <v/>
      </c>
      <c r="G26" s="412"/>
      <c r="H26" s="413"/>
      <c r="I26" s="395"/>
      <c r="J26" s="423"/>
      <c r="K26" s="395"/>
      <c r="L26" s="395"/>
      <c r="M26" s="379"/>
      <c r="N26" s="379"/>
      <c r="O26" s="379"/>
      <c r="P26" s="451" t="s">
        <v>138</v>
      </c>
      <c r="Q26" s="452" t="n">
        <v>1.0</v>
      </c>
      <c r="R26" s="453" t="s">
        <v>130</v>
      </c>
      <c r="S26" s="399"/>
      <c r="T26" s="400" t="str">
        <f>IF(ISBLANK(S26),"",VLOOKUP(S26,Inscripcion!$A$1:$E$200,2,FALSE))</f>
        <v/>
      </c>
      <c r="U26" s="394" t="str">
        <f>IF(ISBLANK(S26),"",VLOOKUP(S26,Inscripcion!$A$1:$E$200,3,FALSE))</f>
        <v/>
      </c>
      <c r="V26" s="401" t="n">
        <f>VLOOKUP(R26,Rifa!$A$1:$C$100,2,FALSE)</f>
        <v>27.0</v>
      </c>
      <c r="W26" s="402" t="str">
        <f>IF(ISBLANK(S26),"-",S26)</f>
        <v>-</v>
      </c>
      <c r="X26" s="403" t="str">
        <f>IF(X8="","",IF(X8="UP","DO",IF(X8="DO","UP","")))</f>
        <v>DO</v>
      </c>
      <c r="Y26" s="380"/>
    </row>
    <row r="27" ht="12.0" customHeight="true">
      <c r="B27" s="418" t="s">
        <v>140</v>
      </c>
      <c r="C27" s="419" t="n">
        <v>20.0</v>
      </c>
      <c r="D27" s="420" t="str">
        <f>VLOOKUP(C27,$V$8:$X$200,2,FALSE)</f>
        <v>-</v>
      </c>
      <c r="E27" s="421" t="str">
        <f>IF(ISBLANK(D27),"",IF(EXACT(D27,"-"),"BYE",VLOOKUP(D27,Inscripcion!$A$1:$E$200,2,FALSE)))</f>
        <v>BYE</v>
      </c>
      <c r="F27" s="422" t="str">
        <f>IF(EXACT(D27,"-"),"",VLOOKUP(D27,Inscripcion!$A$1:$E$200,3,FALSE))</f>
        <v/>
      </c>
      <c r="G27" s="395"/>
      <c r="H27" s="423"/>
      <c r="I27" s="395"/>
      <c r="J27" s="423"/>
      <c r="K27" s="395"/>
      <c r="L27" s="395"/>
      <c r="M27" s="379"/>
      <c r="N27" s="379"/>
      <c r="O27" s="379"/>
      <c r="P27" s="454" t="s">
        <v>138</v>
      </c>
      <c r="Q27" s="455" t="n">
        <v>2.0</v>
      </c>
      <c r="R27" s="456" t="s">
        <v>115</v>
      </c>
      <c r="S27" s="409"/>
      <c r="T27" s="400" t="str">
        <f>IF(ISBLANK(S27),"",VLOOKUP(S27,Inscripcion!$A$1:$E$200,2,FALSE))</f>
        <v/>
      </c>
      <c r="U27" s="394" t="str">
        <f>IF(ISBLANK(S27),"",VLOOKUP(S27,Inscripcion!$A$1:$E$200,3,FALSE))</f>
        <v/>
      </c>
      <c r="V27" s="401" t="n">
        <f>VLOOKUP(R27,Rifa!$A$1:$C$100,2,FALSE)</f>
        <v>10.0</v>
      </c>
      <c r="W27" s="402" t="str">
        <f>IF(ISBLANK(S27),"-",S27)</f>
        <v>-</v>
      </c>
      <c r="X27" s="410" t="str">
        <f>IF(X9="","",IF(X9="UP","DO",IF(X9="DO","UP","")))</f>
        <v>UP</v>
      </c>
      <c r="Y27" s="457"/>
    </row>
    <row r="28" ht="12.0" customHeight="true">
      <c r="B28" s="424" t="s">
        <v>140</v>
      </c>
      <c r="C28" s="425" t="n">
        <v>21.0</v>
      </c>
      <c r="D28" s="426" t="str">
        <f>VLOOKUP(C28,$V$8:$X$200,2,FALSE)</f>
        <v>-</v>
      </c>
      <c r="E28" s="427" t="str">
        <f>IF(ISBLANK(D28),"",IF(EXACT(D28,"-"),"BYE",VLOOKUP(D28,Inscripcion!$A$1:$E$200,2,FALSE)))</f>
        <v>BYE</v>
      </c>
      <c r="F28" s="428" t="str">
        <f>IF(EXACT(D28,"-"),"",VLOOKUP(D28,Inscripcion!$A$1:$E$200,3,FALSE))</f>
        <v/>
      </c>
      <c r="G28" s="395"/>
      <c r="H28" s="423"/>
      <c r="I28" s="413"/>
      <c r="J28" s="423"/>
      <c r="K28" s="395"/>
      <c r="L28" s="395"/>
      <c r="M28" s="379"/>
      <c r="N28" s="379"/>
      <c r="O28" s="379"/>
      <c r="P28" s="454" t="s">
        <v>138</v>
      </c>
      <c r="Q28" s="455" t="n">
        <v>3.0</v>
      </c>
      <c r="R28" s="456" t="s">
        <v>122</v>
      </c>
      <c r="S28" s="409"/>
      <c r="T28" s="400" t="str">
        <f>IF(ISBLANK(S28),"",VLOOKUP(S28,Inscripcion!$A$1:$E$200,2,FALSE))</f>
        <v/>
      </c>
      <c r="U28" s="394" t="str">
        <f>IF(ISBLANK(S28),"",VLOOKUP(S28,Inscripcion!$A$1:$E$200,3,FALSE))</f>
        <v/>
      </c>
      <c r="V28" s="401" t="n">
        <f>VLOOKUP(R28,Rifa!$A$1:$C$100,2,FALSE)</f>
        <v>19.0</v>
      </c>
      <c r="W28" s="402" t="str">
        <f>IF(ISBLANK(S28),"-",S28)</f>
        <v>-</v>
      </c>
      <c r="X28" s="410" t="str">
        <f>IF(X10="","",IF(X10="UP","DO",IF(X10="DO","UP","")))</f>
        <v>DO</v>
      </c>
    </row>
    <row r="29" ht="12.0" customHeight="true">
      <c r="B29" s="411" t="s">
        <v>139</v>
      </c>
      <c r="C29" s="391" t="n">
        <v>22.0</v>
      </c>
      <c r="D29" s="392" t="str">
        <f>VLOOKUP(C29,$V$8:$X$200,2,FALSE)</f>
        <v>-</v>
      </c>
      <c r="E29" s="393" t="str">
        <f>IF(ISBLANK(D29),"",IF(EXACT(D29,"-"),"BYE",VLOOKUP(D29,Inscripcion!$A$1:$E$200,2,FALSE)))</f>
        <v>BYE</v>
      </c>
      <c r="F29" s="394" t="str">
        <f>IF(EXACT(D29,"-"),"",VLOOKUP(D29,Inscripcion!$A$1:$E$200,3,FALSE))</f>
        <v/>
      </c>
      <c r="G29" s="405"/>
      <c r="H29" s="432"/>
      <c r="I29" s="423"/>
      <c r="J29" s="423"/>
      <c r="K29" s="395"/>
      <c r="L29" s="395"/>
      <c r="M29" s="379"/>
      <c r="N29" s="379"/>
      <c r="O29" s="379"/>
      <c r="P29" s="454" t="s">
        <v>138</v>
      </c>
      <c r="Q29" s="455" t="n">
        <v>4.0</v>
      </c>
      <c r="R29" s="456" t="s">
        <v>111</v>
      </c>
      <c r="S29" s="409"/>
      <c r="T29" s="400" t="str">
        <f>IF(ISBLANK(S29),"",VLOOKUP(S29,Inscripcion!$A$1:$E$200,2,FALSE))</f>
        <v/>
      </c>
      <c r="U29" s="394" t="str">
        <f>IF(ISBLANK(S29),"",VLOOKUP(S29,Inscripcion!$A$1:$E$200,3,FALSE))</f>
        <v/>
      </c>
      <c r="V29" s="401" t="n">
        <f>VLOOKUP(R29,Rifa!$A$1:$C$100,2,FALSE)</f>
        <v>6.0</v>
      </c>
      <c r="W29" s="402" t="str">
        <f>IF(ISBLANK(S29),"-",S29)</f>
        <v>-</v>
      </c>
      <c r="X29" s="410" t="str">
        <f>IF(X11="","",IF(X11="UP","DO",IF(X11="DO","UP","")))</f>
        <v>UP</v>
      </c>
    </row>
    <row r="30" ht="12.0" customHeight="true">
      <c r="B30" s="411" t="s">
        <v>139</v>
      </c>
      <c r="C30" s="391" t="n">
        <v>23.0</v>
      </c>
      <c r="D30" s="392" t="str">
        <f>VLOOKUP(C30,$V$8:$X$200,2,FALSE)</f>
        <v>-</v>
      </c>
      <c r="E30" s="400" t="str">
        <f>IF(ISBLANK(D30),"",IF(EXACT(D30,"-"),"BYE",VLOOKUP(D30,Inscripcion!$A$1:$E$200,2,FALSE)))</f>
        <v>BYE</v>
      </c>
      <c r="F30" s="394" t="str">
        <f>IF(EXACT(D30,"-"),"",VLOOKUP(D30,Inscripcion!$A$1:$E$200,3,FALSE))</f>
        <v/>
      </c>
      <c r="G30" s="412"/>
      <c r="H30" s="395"/>
      <c r="I30" s="423"/>
      <c r="J30" s="423"/>
      <c r="K30" s="395"/>
      <c r="L30" s="395"/>
      <c r="M30" s="379"/>
      <c r="N30" s="379"/>
      <c r="O30" s="379"/>
      <c r="P30" s="454" t="s">
        <v>138</v>
      </c>
      <c r="Q30" s="455" t="n">
        <v>5.0</v>
      </c>
      <c r="R30" s="456" t="s">
        <v>125</v>
      </c>
      <c r="S30" s="409"/>
      <c r="T30" s="400" t="str">
        <f>IF(ISBLANK(S30),"",VLOOKUP(S30,Inscripcion!$A$1:$E$200,2,FALSE))</f>
        <v/>
      </c>
      <c r="U30" s="394" t="str">
        <f>IF(ISBLANK(S30),"",VLOOKUP(S30,Inscripcion!$A$1:$E$200,3,FALSE))</f>
        <v/>
      </c>
      <c r="V30" s="401" t="n">
        <f>VLOOKUP(R30,Rifa!$A$1:$C$100,2,FALSE)</f>
        <v>22.0</v>
      </c>
      <c r="W30" s="402" t="str">
        <f>IF(ISBLANK(S30),"-",S30)</f>
        <v>-</v>
      </c>
      <c r="X30" s="410" t="str">
        <f>IF(X12="","",IF(X12="UP","DO",IF(X12="DO","UP","")))</f>
        <v>DO</v>
      </c>
    </row>
    <row r="31" ht="12.0" customHeight="true">
      <c r="B31" s="433" t="s">
        <v>141</v>
      </c>
      <c r="C31" s="434" t="n">
        <v>24.0</v>
      </c>
      <c r="D31" s="435" t="str">
        <f>VLOOKUP(C31,$V$8:$X$200,2,FALSE)</f>
        <v>-</v>
      </c>
      <c r="E31" s="436" t="str">
        <f>IF(ISBLANK(D31),"",IF(EXACT(D31,"-"),"BYE",VLOOKUP(D31,Inscripcion!$A$1:$E$200,2,FALSE)))</f>
        <v>BYE</v>
      </c>
      <c r="F31" s="437" t="str">
        <f>IF(EXACT(D31,"-"),"",VLOOKUP(D31,Inscripcion!$A$1:$E$200,3,FALSE))</f>
        <v/>
      </c>
      <c r="G31" s="395"/>
      <c r="H31" s="395"/>
      <c r="I31" s="423"/>
      <c r="J31" s="432"/>
      <c r="K31" s="395"/>
      <c r="L31" s="395"/>
      <c r="M31" s="379"/>
      <c r="N31" s="379"/>
      <c r="O31" s="379"/>
      <c r="P31" s="454" t="s">
        <v>138</v>
      </c>
      <c r="Q31" s="455" t="n">
        <v>6.0</v>
      </c>
      <c r="R31" s="456" t="s">
        <v>112</v>
      </c>
      <c r="S31" s="409"/>
      <c r="T31" s="400" t="str">
        <f>IF(ISBLANK(S31),"",VLOOKUP(S31,Inscripcion!$A$1:$E$200,2,FALSE))</f>
        <v/>
      </c>
      <c r="U31" s="394" t="str">
        <f>IF(ISBLANK(S31),"",VLOOKUP(S31,Inscripcion!$A$1:$E$200,3,FALSE))</f>
        <v/>
      </c>
      <c r="V31" s="401" t="n">
        <f>VLOOKUP(R31,Rifa!$A$1:$C$100,2,FALSE)</f>
        <v>7.0</v>
      </c>
      <c r="W31" s="402" t="str">
        <f>IF(ISBLANK(S31),"-",S31)</f>
        <v>-</v>
      </c>
      <c r="X31" s="410" t="str">
        <f>IF(X13="","",IF(X13="UP","DO",IF(X13="DO","UP","")))</f>
        <v>UP</v>
      </c>
    </row>
    <row r="32" ht="12.0" customHeight="true">
      <c r="B32" s="438" t="s">
        <v>141</v>
      </c>
      <c r="C32" s="425" t="n">
        <v>25.0</v>
      </c>
      <c r="D32" s="426" t="str">
        <f>VLOOKUP(C32,$V$8:$X$200,2,FALSE)</f>
        <v>-</v>
      </c>
      <c r="E32" s="427" t="str">
        <f>IF(ISBLANK(D32),"",IF(EXACT(D32,"-"),"BYE",VLOOKUP(D32,Inscripcion!$A$1:$E$200,2,FALSE)))</f>
        <v>BYE</v>
      </c>
      <c r="F32" s="428" t="str">
        <f>IF(EXACT(D32,"-"),"",VLOOKUP(D32,Inscripcion!$A$1:$E$200,3,FALSE))</f>
        <v/>
      </c>
      <c r="G32" s="395"/>
      <c r="H32" s="395"/>
      <c r="I32" s="423"/>
      <c r="J32" s="395"/>
      <c r="K32" s="395"/>
      <c r="L32" s="395"/>
      <c r="M32" s="379"/>
      <c r="N32" s="379"/>
      <c r="O32" s="379"/>
      <c r="P32" s="454" t="s">
        <v>138</v>
      </c>
      <c r="Q32" s="455" t="n">
        <v>7.0</v>
      </c>
      <c r="R32" s="456" t="s">
        <v>119</v>
      </c>
      <c r="S32" s="409"/>
      <c r="T32" s="400" t="str">
        <f>IF(ISBLANK(S32),"",VLOOKUP(S32,Inscripcion!$A$1:$E$200,2,FALSE))</f>
        <v/>
      </c>
      <c r="U32" s="394" t="str">
        <f>IF(ISBLANK(S32),"",VLOOKUP(S32,Inscripcion!$A$1:$E$200,3,FALSE))</f>
        <v/>
      </c>
      <c r="V32" s="401" t="n">
        <f>VLOOKUP(R32,Rifa!$A$1:$C$100,2,FALSE)</f>
        <v>14.0</v>
      </c>
      <c r="W32" s="402" t="str">
        <f>IF(ISBLANK(S32),"-",S32)</f>
        <v>-</v>
      </c>
      <c r="X32" s="410" t="str">
        <f>IF(X14="","",IF(X14="UP","DO",IF(X14="DO","UP","")))</f>
        <v>UP</v>
      </c>
    </row>
    <row r="33" ht="12.0" customHeight="true">
      <c r="B33" s="411" t="s">
        <v>139</v>
      </c>
      <c r="C33" s="391" t="n">
        <v>26.0</v>
      </c>
      <c r="D33" s="392" t="str">
        <f>VLOOKUP(C33,$V$8:$X$200,2,FALSE)</f>
        <v>-</v>
      </c>
      <c r="E33" s="393" t="str">
        <f>IF(ISBLANK(D33),"",IF(EXACT(D33,"-"),"BYE",VLOOKUP(D33,Inscripcion!$A$1:$E$200,2,FALSE)))</f>
        <v>BYE</v>
      </c>
      <c r="F33" s="394" t="str">
        <f>IF(EXACT(D33,"-"),"",VLOOKUP(D33,Inscripcion!$A$1:$E$200,3,FALSE))</f>
        <v/>
      </c>
      <c r="G33" s="405"/>
      <c r="H33" s="395"/>
      <c r="I33" s="423"/>
      <c r="J33" s="395"/>
      <c r="K33" s="395"/>
      <c r="L33" s="395"/>
      <c r="M33" s="379"/>
      <c r="N33" s="379"/>
      <c r="O33" s="379"/>
      <c r="P33" s="454" t="s">
        <v>138</v>
      </c>
      <c r="Q33" s="455" t="n">
        <v>8.0</v>
      </c>
      <c r="R33" s="456" t="s">
        <v>133</v>
      </c>
      <c r="S33" s="409"/>
      <c r="T33" s="400" t="str">
        <f>IF(ISBLANK(S33),"",VLOOKUP(S33,Inscripcion!$A$1:$E$200,2,FALSE))</f>
        <v/>
      </c>
      <c r="U33" s="394" t="str">
        <f>IF(ISBLANK(S33),"",VLOOKUP(S33,Inscripcion!$A$1:$E$200,3,FALSE))</f>
        <v/>
      </c>
      <c r="V33" s="401" t="n">
        <f>VLOOKUP(R33,Rifa!$A$1:$C$100,2,FALSE)</f>
        <v>30.0</v>
      </c>
      <c r="W33" s="402" t="str">
        <f>IF(ISBLANK(S33),"-",S33)</f>
        <v>-</v>
      </c>
      <c r="X33" s="410" t="str">
        <f>IF(X15="","",IF(X15="UP","DO",IF(X15="DO","UP","")))</f>
        <v>DO</v>
      </c>
    </row>
    <row r="34" ht="12.0" customHeight="true">
      <c r="B34" s="411" t="s">
        <v>139</v>
      </c>
      <c r="C34" s="391" t="n">
        <v>27.0</v>
      </c>
      <c r="D34" s="392" t="str">
        <f>VLOOKUP(C34,$V$8:$X$200,2,FALSE)</f>
        <v>-</v>
      </c>
      <c r="E34" s="400" t="str">
        <f>IF(ISBLANK(D34),"",IF(EXACT(D34,"-"),"BYE",VLOOKUP(D34,Inscripcion!$A$1:$E$200,2,FALSE)))</f>
        <v>BYE</v>
      </c>
      <c r="F34" s="394" t="str">
        <f>IF(EXACT(D34,"-"),"",VLOOKUP(D34,Inscripcion!$A$1:$E$200,3,FALSE))</f>
        <v/>
      </c>
      <c r="G34" s="412"/>
      <c r="H34" s="413"/>
      <c r="I34" s="423"/>
      <c r="J34" s="395"/>
      <c r="K34" s="395"/>
      <c r="L34" s="395"/>
      <c r="M34" s="379"/>
      <c r="N34" s="379"/>
      <c r="O34" s="379"/>
      <c r="P34" s="454" t="s">
        <v>138</v>
      </c>
      <c r="Q34" s="455" t="n">
        <v>9.0</v>
      </c>
      <c r="R34" s="456" t="s">
        <v>129</v>
      </c>
      <c r="S34" s="409"/>
      <c r="T34" s="400" t="str">
        <f>IF(ISBLANK(S34),"",VLOOKUP(S34,Inscripcion!$A$1:$E$200,2,FALSE))</f>
        <v/>
      </c>
      <c r="U34" s="394" t="str">
        <f>IF(ISBLANK(S34),"",VLOOKUP(S34,Inscripcion!$A$1:$E$200,3,FALSE))</f>
        <v/>
      </c>
      <c r="V34" s="401" t="n">
        <f>VLOOKUP(R34,Rifa!$A$1:$C$100,2,FALSE)</f>
        <v>26.0</v>
      </c>
      <c r="W34" s="402" t="str">
        <f>IF(ISBLANK(S34),"-",S34)</f>
        <v>-</v>
      </c>
      <c r="X34" s="410" t="str">
        <f>IF(X16="","",IF(X16="UP","DO",IF(X16="DO","UP","")))</f>
        <v>DO</v>
      </c>
    </row>
    <row r="35" ht="12.0" customHeight="true">
      <c r="B35" s="418" t="s">
        <v>140</v>
      </c>
      <c r="C35" s="419" t="n">
        <v>28.0</v>
      </c>
      <c r="D35" s="420" t="str">
        <f>VLOOKUP(C35,$V$8:$X$200,2,FALSE)</f>
        <v>-</v>
      </c>
      <c r="E35" s="421" t="str">
        <f>IF(ISBLANK(D35),"",IF(EXACT(D35,"-"),"BYE",VLOOKUP(D35,Inscripcion!$A$1:$E$200,2,FALSE)))</f>
        <v>BYE</v>
      </c>
      <c r="F35" s="422" t="str">
        <f>IF(EXACT(D35,"-"),"",VLOOKUP(D35,Inscripcion!$A$1:$E$200,3,FALSE))</f>
        <v/>
      </c>
      <c r="G35" s="395"/>
      <c r="H35" s="423"/>
      <c r="I35" s="432"/>
      <c r="J35" s="395"/>
      <c r="K35" s="395"/>
      <c r="L35" s="395"/>
      <c r="M35" s="379"/>
      <c r="N35" s="379"/>
      <c r="O35" s="379"/>
      <c r="P35" s="454" t="s">
        <v>138</v>
      </c>
      <c r="Q35" s="455" t="n">
        <v>10.0</v>
      </c>
      <c r="R35" s="456" t="s">
        <v>116</v>
      </c>
      <c r="S35" s="409"/>
      <c r="T35" s="400" t="str">
        <f>IF(ISBLANK(S35),"",VLOOKUP(S35,Inscripcion!$A$1:$E$200,2,FALSE))</f>
        <v/>
      </c>
      <c r="U35" s="394" t="str">
        <f>IF(ISBLANK(S35),"",VLOOKUP(S35,Inscripcion!$A$1:$E$200,3,FALSE))</f>
        <v/>
      </c>
      <c r="V35" s="401" t="n">
        <f>VLOOKUP(R35,Rifa!$A$1:$C$100,2,FALSE)</f>
        <v>11.0</v>
      </c>
      <c r="W35" s="402" t="str">
        <f>IF(ISBLANK(S35),"-",S35)</f>
        <v>-</v>
      </c>
      <c r="X35" s="410" t="str">
        <f>IF(X17="","",IF(X17="UP","DO",IF(X17="DO","UP","")))</f>
        <v>UP</v>
      </c>
    </row>
    <row r="36" ht="12.0" customHeight="true">
      <c r="B36" s="424" t="s">
        <v>140</v>
      </c>
      <c r="C36" s="425" t="n">
        <v>29.0</v>
      </c>
      <c r="D36" s="426" t="str">
        <f>VLOOKUP(C36,$V$8:$X$200,2,FALSE)</f>
        <v>-</v>
      </c>
      <c r="E36" s="427" t="str">
        <f>IF(ISBLANK(D36),"",IF(EXACT(D36,"-"),"BYE",VLOOKUP(D36,Inscripcion!$A$1:$E$200,2,FALSE)))</f>
        <v>BYE</v>
      </c>
      <c r="F36" s="428" t="str">
        <f>IF(EXACT(D36,"-"),"",VLOOKUP(D36,Inscripcion!$A$1:$E$200,3,FALSE))</f>
        <v/>
      </c>
      <c r="G36" s="395"/>
      <c r="H36" s="423"/>
      <c r="I36" s="395"/>
      <c r="J36" s="395"/>
      <c r="K36" s="395"/>
      <c r="L36" s="395"/>
      <c r="M36" s="379"/>
      <c r="N36" s="379"/>
      <c r="O36" s="379"/>
      <c r="P36" s="454" t="s">
        <v>138</v>
      </c>
      <c r="Q36" s="455" t="n">
        <v>11.0</v>
      </c>
      <c r="R36" s="456" t="s">
        <v>108</v>
      </c>
      <c r="S36" s="409"/>
      <c r="T36" s="400" t="str">
        <f>IF(ISBLANK(S36),"",VLOOKUP(S36,Inscripcion!$A$1:$E$200,2,FALSE))</f>
        <v/>
      </c>
      <c r="U36" s="394" t="str">
        <f>IF(ISBLANK(S36),"",VLOOKUP(S36,Inscripcion!$A$1:$E$200,3,FALSE))</f>
        <v/>
      </c>
      <c r="V36" s="401" t="n">
        <f>VLOOKUP(R36,Rifa!$A$1:$C$100,2,FALSE)</f>
        <v>3.0</v>
      </c>
      <c r="W36" s="402" t="str">
        <f>IF(ISBLANK(S36),"-",S36)</f>
        <v>-</v>
      </c>
      <c r="X36" s="410" t="str">
        <f>IF(X18="","",IF(X18="UP","DO",IF(X18="DO","UP","")))</f>
        <v>UP</v>
      </c>
    </row>
    <row r="37" ht="12.0" customHeight="true">
      <c r="B37" s="411" t="s">
        <v>139</v>
      </c>
      <c r="C37" s="391" t="n">
        <v>30.0</v>
      </c>
      <c r="D37" s="392" t="str">
        <f>VLOOKUP(C37,$V$8:$X$200,2,FALSE)</f>
        <v>-</v>
      </c>
      <c r="E37" s="393" t="str">
        <f>IF(ISBLANK(D37),"",IF(EXACT(D37,"-"),"BYE",VLOOKUP(D37,Inscripcion!$A$1:$E$200,2,FALSE)))</f>
        <v>BYE</v>
      </c>
      <c r="F37" s="394" t="str">
        <f>IF(EXACT(D37,"-"),"",VLOOKUP(D37,Inscripcion!$A$1:$E$200,3,FALSE))</f>
        <v/>
      </c>
      <c r="G37" s="405"/>
      <c r="H37" s="432"/>
      <c r="I37" s="395"/>
      <c r="J37" s="395"/>
      <c r="K37" s="395"/>
      <c r="L37" s="395"/>
      <c r="M37" s="379"/>
      <c r="N37" s="379"/>
      <c r="O37" s="379"/>
      <c r="P37" s="454" t="s">
        <v>138</v>
      </c>
      <c r="Q37" s="455" t="n">
        <v>12.0</v>
      </c>
      <c r="R37" s="456" t="s">
        <v>126</v>
      </c>
      <c r="S37" s="409"/>
      <c r="T37" s="400" t="str">
        <f>IF(ISBLANK(S37),"",VLOOKUP(S37,Inscripcion!$A$1:$E$200,2,FALSE))</f>
        <v/>
      </c>
      <c r="U37" s="394" t="str">
        <f>IF(ISBLANK(S37),"",VLOOKUP(S37,Inscripcion!$A$1:$E$200,3,FALSE))</f>
        <v/>
      </c>
      <c r="V37" s="401" t="n">
        <f>VLOOKUP(R37,Rifa!$A$1:$C$100,2,FALSE)</f>
        <v>23.0</v>
      </c>
      <c r="W37" s="402" t="str">
        <f>IF(ISBLANK(S37),"-",S37)</f>
        <v>-</v>
      </c>
      <c r="X37" s="410" t="str">
        <f>IF(X19="","",IF(X19="UP","DO",IF(X19="DO","UP","")))</f>
        <v>DO</v>
      </c>
    </row>
    <row r="38" ht="12.0" customHeight="true">
      <c r="B38" s="404"/>
      <c r="C38" s="391" t="n">
        <v>31.0</v>
      </c>
      <c r="D38" s="392" t="str">
        <f>VLOOKUP(C38,$V$8:$X$200,2,FALSE)</f>
        <v>-</v>
      </c>
      <c r="E38" s="400" t="str">
        <f>IF(ISBLANK(D38),"",IF(EXACT(D38,"-"),"BYE",VLOOKUP(D38,Inscripcion!$A$1:$E$200,2,FALSE)))</f>
        <v>BYE</v>
      </c>
      <c r="F38" s="394" t="str">
        <f>IF(EXACT(D38,"-"),"",VLOOKUP(D38,Inscripcion!$A$1:$E$200,3,FALSE))</f>
        <v/>
      </c>
      <c r="G38" s="412"/>
      <c r="H38" s="395"/>
      <c r="I38" s="395"/>
      <c r="J38" s="395"/>
      <c r="K38" s="395"/>
      <c r="L38" s="395"/>
      <c r="M38" s="379"/>
      <c r="N38" s="379"/>
      <c r="O38" s="379"/>
      <c r="P38" s="454" t="s">
        <v>138</v>
      </c>
      <c r="Q38" s="455" t="n">
        <v>13.0</v>
      </c>
      <c r="R38" s="456" t="s">
        <v>109</v>
      </c>
      <c r="S38" s="409"/>
      <c r="T38" s="400" t="str">
        <f>IF(ISBLANK(S38),"",VLOOKUP(S38,Inscripcion!$A$1:$E$200,2,FALSE))</f>
        <v/>
      </c>
      <c r="U38" s="394" t="str">
        <f>IF(ISBLANK(S38),"",VLOOKUP(S38,Inscripcion!$A$1:$E$200,3,FALSE))</f>
        <v/>
      </c>
      <c r="V38" s="401" t="n">
        <f>VLOOKUP(R38,Rifa!$A$1:$C$100,2,FALSE)</f>
        <v>4.0</v>
      </c>
      <c r="W38" s="402" t="str">
        <f>IF(ISBLANK(S38),"-",S38)</f>
        <v>-</v>
      </c>
      <c r="X38" s="410" t="str">
        <f>IF(X20="","",IF(X20="UP","DO",IF(X20="DO","UP","")))</f>
        <v>UP</v>
      </c>
    </row>
    <row r="39" ht="12.0" customHeight="true">
      <c r="B39" s="390" t="s">
        <v>146</v>
      </c>
      <c r="C39" s="391" t="n">
        <v>32.0</v>
      </c>
      <c r="D39" s="392" t="str">
        <f>VLOOKUP(C39,$V$8:$X$200,2,FALSE)</f>
        <v>-</v>
      </c>
      <c r="E39" s="400" t="str">
        <f>IF(ISBLANK(D39),"",IF(EXACT(D39,"-"),"BYE",VLOOKUP(D39,Inscripcion!$A$1:$E$200,2,FALSE)))</f>
        <v>BYE</v>
      </c>
      <c r="F39" s="394" t="str">
        <f>IF(EXACT(D39,"-"),"",VLOOKUP(D39,Inscripcion!$A$1:$E$200,3,FALSE))</f>
        <v/>
      </c>
      <c r="G39" s="395"/>
      <c r="H39" s="395"/>
      <c r="I39" s="395"/>
      <c r="J39" s="395"/>
      <c r="K39" s="395"/>
      <c r="L39" s="395"/>
      <c r="M39" s="379"/>
      <c r="N39" s="380"/>
      <c r="O39" s="380"/>
      <c r="P39" s="454" t="s">
        <v>138</v>
      </c>
      <c r="Q39" s="455" t="n">
        <v>14.0</v>
      </c>
      <c r="R39" s="456" t="s">
        <v>132</v>
      </c>
      <c r="S39" s="409"/>
      <c r="T39" s="400" t="str">
        <f>IF(ISBLANK(S39),"",VLOOKUP(S39,Inscripcion!$A$1:$E$200,2,FALSE))</f>
        <v/>
      </c>
      <c r="U39" s="394" t="str">
        <f>IF(ISBLANK(S39),"",VLOOKUP(S39,Inscripcion!$A$1:$E$200,3,FALSE))</f>
        <v/>
      </c>
      <c r="V39" s="401" t="n">
        <f>VLOOKUP(R39,Rifa!$A$1:$C$100,2,FALSE)</f>
        <v>29.0</v>
      </c>
      <c r="W39" s="402" t="str">
        <f>IF(ISBLANK(S39),"-",S39)</f>
        <v>-</v>
      </c>
      <c r="X39" s="410" t="str">
        <f>IF(X21="","",IF(X21="UP","DO",IF(X21="DO","UP","")))</f>
        <v>DO</v>
      </c>
    </row>
    <row r="40" ht="12.0" customHeight="true">
      <c r="B40" s="458"/>
      <c r="C40" s="458"/>
      <c r="D40" s="458"/>
      <c r="E40" s="458"/>
      <c r="F40" s="459"/>
      <c r="G40" s="458"/>
      <c r="H40" s="458"/>
      <c r="I40" s="458"/>
      <c r="J40" s="458"/>
      <c r="K40" s="458"/>
      <c r="L40" s="379"/>
      <c r="M40" s="379"/>
      <c r="N40" s="380"/>
      <c r="O40" s="380"/>
      <c r="P40" s="454" t="s">
        <v>138</v>
      </c>
      <c r="Q40" s="455" t="n">
        <v>15.0</v>
      </c>
      <c r="R40" s="456" t="s">
        <v>147</v>
      </c>
      <c r="S40" s="409"/>
      <c r="T40" s="400" t="str">
        <f>IF(ISBLANK(S40),"",VLOOKUP(S40,Inscripcion!$A$1:$E$200,2,FALSE))</f>
        <v/>
      </c>
      <c r="U40" s="394" t="str">
        <f>IF(ISBLANK(S40),"",VLOOKUP(S40,Inscripcion!$A$1:$E$200,3,FALSE))</f>
        <v/>
      </c>
      <c r="V40" s="401" t="e">
        <f>VLOOKUP(R40,Rifa!$A$1:$C$100,2,FALSE)</f>
        <v>#N/A</v>
      </c>
      <c r="W40" s="402" t="str">
        <f>IF(ISBLANK(S40),"-",S40)</f>
        <v>-</v>
      </c>
      <c r="X40" s="410" t="e">
        <f>IF(X22="","",IF(X22="UP","DO",IF(X22="DO","UP","")))</f>
        <v>#N/A</v>
      </c>
      <c r="Y40" s="460"/>
    </row>
    <row r="41" ht="12.0" customHeight="true">
      <c r="B41" s="458"/>
      <c r="C41" s="458"/>
      <c r="D41" s="458"/>
      <c r="E41" s="458"/>
      <c r="F41" s="459"/>
      <c r="G41" s="458"/>
      <c r="H41" s="458"/>
      <c r="I41" s="458"/>
      <c r="J41" s="458"/>
      <c r="K41" s="458"/>
      <c r="L41" s="379"/>
      <c r="M41" s="379"/>
      <c r="N41" s="380"/>
      <c r="O41" s="380"/>
      <c r="P41" s="454" t="s">
        <v>138</v>
      </c>
      <c r="Q41" s="455" t="n">
        <v>16.0</v>
      </c>
      <c r="R41" s="456" t="s">
        <v>148</v>
      </c>
      <c r="S41" s="409"/>
      <c r="T41" s="400" t="str">
        <f>IF(ISBLANK(S41),"",VLOOKUP(S41,Inscripcion!$A$1:$E$200,2,FALSE))</f>
        <v/>
      </c>
      <c r="U41" s="394" t="str">
        <f>IF(ISBLANK(S41),"",VLOOKUP(S41,Inscripcion!$A$1:$E$200,3,FALSE))</f>
        <v/>
      </c>
      <c r="V41" s="401" t="e">
        <f>VLOOKUP(R41,Rifa!$A$1:$C$100,2,FALSE)</f>
        <v>#N/A</v>
      </c>
      <c r="W41" s="402" t="str">
        <f>IF(ISBLANK(S41),"-",S41)</f>
        <v>-</v>
      </c>
      <c r="X41" s="410" t="e">
        <f>IF(X23="","",IF(X23="UP","DO",IF(X23="DO","UP","")))</f>
        <v>#N/A</v>
      </c>
      <c r="Y41" s="380"/>
    </row>
    <row r="42" ht="12.0" customHeight="true">
      <c r="B42" s="458"/>
      <c r="C42" s="458"/>
      <c r="D42" s="458"/>
      <c r="E42" s="458"/>
      <c r="F42" s="459"/>
      <c r="G42" s="458"/>
      <c r="H42" s="458"/>
      <c r="I42" s="458"/>
      <c r="J42" s="458"/>
      <c r="K42" s="458"/>
      <c r="L42" s="458"/>
      <c r="M42" s="458"/>
      <c r="N42" s="458"/>
      <c r="O42" s="458"/>
      <c r="P42" s="380"/>
      <c r="Q42" s="380"/>
      <c r="R42" s="380"/>
      <c r="S42" s="380"/>
      <c r="T42" s="380"/>
      <c r="U42" s="461"/>
      <c r="V42" s="380"/>
      <c r="W42" s="380"/>
      <c r="X42" s="380"/>
      <c r="Y42" s="380"/>
    </row>
    <row r="43" ht="12.0" customHeight="true">
      <c r="B43" s="458"/>
      <c r="C43" s="458"/>
      <c r="D43" s="458"/>
      <c r="E43" s="458"/>
      <c r="F43" s="459"/>
      <c r="G43" s="458"/>
      <c r="H43" s="458"/>
      <c r="I43" s="458"/>
      <c r="J43" s="458"/>
      <c r="K43" s="458"/>
      <c r="L43" s="458"/>
      <c r="M43" s="458"/>
      <c r="N43" s="458"/>
      <c r="O43" s="458"/>
      <c r="P43" s="458"/>
      <c r="Q43" s="458"/>
      <c r="R43" s="458"/>
      <c r="S43" s="460"/>
      <c r="T43" s="380" t="s">
        <v>149</v>
      </c>
      <c r="U43" s="462" t="s">
        <v>149</v>
      </c>
      <c r="V43" s="458" t="n">
        <v>1.0</v>
      </c>
      <c r="W43" s="463" t="s">
        <v>150</v>
      </c>
      <c r="X43" s="460"/>
      <c r="Y43" s="380"/>
    </row>
    <row r="44" ht="12.0" customHeight="true">
      <c r="B44" s="458"/>
      <c r="C44" s="458"/>
      <c r="D44" s="458"/>
      <c r="E44" s="458"/>
      <c r="F44" s="459"/>
      <c r="G44" s="458"/>
      <c r="H44" s="458"/>
      <c r="I44" s="458"/>
      <c r="J44" s="458"/>
      <c r="K44" s="458"/>
      <c r="L44" s="458"/>
      <c r="M44" s="458"/>
      <c r="N44" s="458"/>
      <c r="O44" s="458"/>
      <c r="P44" s="458"/>
      <c r="Q44" s="458"/>
      <c r="R44" s="458"/>
      <c r="S44" s="460"/>
      <c r="T44" s="380"/>
      <c r="U44" s="462"/>
      <c r="V44" s="458" t="n">
        <v>2.0</v>
      </c>
      <c r="W44" s="463" t="s">
        <v>150</v>
      </c>
      <c r="X44" s="460"/>
      <c r="Y44" s="380"/>
    </row>
    <row r="45" ht="12.0" customHeight="true">
      <c r="B45" s="458"/>
      <c r="C45" s="458"/>
      <c r="D45" s="458"/>
      <c r="E45" s="458"/>
      <c r="F45" s="459"/>
      <c r="G45" s="458"/>
      <c r="H45" s="458"/>
      <c r="I45" s="458"/>
      <c r="J45" s="458"/>
      <c r="K45" s="458"/>
      <c r="L45" s="458"/>
      <c r="M45" s="458"/>
      <c r="N45" s="458"/>
      <c r="O45" s="458"/>
      <c r="P45" s="458"/>
      <c r="Q45" s="458"/>
      <c r="R45" s="458"/>
      <c r="S45" s="460"/>
      <c r="T45" s="380"/>
      <c r="U45" s="462"/>
      <c r="V45" s="458" t="n">
        <v>3.0</v>
      </c>
      <c r="W45" s="463" t="s">
        <v>150</v>
      </c>
      <c r="X45" s="460"/>
      <c r="Y45" s="380"/>
    </row>
    <row r="46" ht="12.0" customHeight="true">
      <c r="B46" s="458"/>
      <c r="C46" s="458"/>
      <c r="D46" s="458"/>
      <c r="E46" s="458"/>
      <c r="F46" s="459"/>
      <c r="G46" s="458"/>
      <c r="H46" s="458"/>
      <c r="I46" s="458"/>
      <c r="J46" s="458"/>
      <c r="K46" s="458"/>
      <c r="L46" s="458"/>
      <c r="M46" s="458"/>
      <c r="N46" s="458"/>
      <c r="O46" s="458"/>
      <c r="P46" s="458"/>
      <c r="Q46" s="458"/>
      <c r="R46" s="458"/>
      <c r="S46" s="460"/>
      <c r="T46" s="380"/>
      <c r="U46" s="462"/>
      <c r="V46" s="458" t="n">
        <v>4.0</v>
      </c>
      <c r="W46" s="463" t="s">
        <v>150</v>
      </c>
      <c r="X46" s="460"/>
      <c r="Y46" s="380"/>
    </row>
    <row r="47" ht="12.75" customHeight="true">
      <c r="P47" s="463"/>
      <c r="Q47" s="463"/>
      <c r="R47" s="463"/>
      <c r="S47" s="460"/>
      <c r="T47" s="380"/>
      <c r="U47" s="464"/>
      <c r="V47" s="458" t="n">
        <v>5.0</v>
      </c>
      <c r="W47" s="463" t="s">
        <v>150</v>
      </c>
      <c r="X47" s="460"/>
      <c r="Y47" s="380"/>
    </row>
    <row r="48" ht="12.75" customHeight="true">
      <c r="P48" s="463"/>
      <c r="Q48" s="463"/>
      <c r="R48" s="463"/>
      <c r="S48" s="460"/>
      <c r="T48" s="380"/>
      <c r="U48" s="464"/>
      <c r="V48" s="458" t="n">
        <v>6.0</v>
      </c>
      <c r="W48" s="463" t="s">
        <v>150</v>
      </c>
      <c r="X48" s="460"/>
      <c r="Y48" s="380"/>
    </row>
    <row r="49" ht="12.75" customHeight="true">
      <c r="P49" s="463"/>
      <c r="Q49" s="463"/>
      <c r="R49" s="463"/>
      <c r="S49" s="460"/>
      <c r="T49" s="380"/>
      <c r="U49" s="464"/>
      <c r="V49" s="458" t="n">
        <v>7.0</v>
      </c>
      <c r="W49" s="463" t="s">
        <v>150</v>
      </c>
      <c r="X49" s="460"/>
      <c r="Y49" s="380"/>
    </row>
    <row r="50" ht="12.75" customHeight="true">
      <c r="P50" s="463"/>
      <c r="Q50" s="463"/>
      <c r="R50" s="463"/>
      <c r="S50" s="460"/>
      <c r="T50" s="380"/>
      <c r="U50" s="464"/>
      <c r="V50" s="458" t="n">
        <v>8.0</v>
      </c>
      <c r="W50" s="463" t="s">
        <v>150</v>
      </c>
      <c r="X50" s="460"/>
      <c r="Y50" s="380"/>
    </row>
    <row r="51" ht="12.75" customHeight="true">
      <c r="P51" s="463"/>
      <c r="Q51" s="463"/>
      <c r="R51" s="463"/>
      <c r="S51" s="460"/>
      <c r="T51" s="380"/>
      <c r="U51" s="464"/>
      <c r="V51" s="458" t="n">
        <v>9.0</v>
      </c>
      <c r="W51" s="463" t="s">
        <v>150</v>
      </c>
      <c r="X51" s="460"/>
      <c r="Y51" s="380"/>
    </row>
    <row r="52" ht="12.75" customHeight="true">
      <c r="P52" s="463"/>
      <c r="Q52" s="463"/>
      <c r="R52" s="463"/>
      <c r="S52" s="460"/>
      <c r="T52" s="380"/>
      <c r="U52" s="464"/>
      <c r="V52" s="458" t="n">
        <v>10.0</v>
      </c>
      <c r="W52" s="463" t="s">
        <v>150</v>
      </c>
      <c r="X52" s="460"/>
      <c r="Y52" s="380"/>
    </row>
    <row r="53" ht="12.75" customHeight="true">
      <c r="P53" s="463"/>
      <c r="Q53" s="463"/>
      <c r="R53" s="463"/>
      <c r="S53" s="460"/>
      <c r="T53" s="380"/>
      <c r="U53" s="464"/>
      <c r="V53" s="458" t="n">
        <v>11.0</v>
      </c>
      <c r="W53" s="463" t="s">
        <v>150</v>
      </c>
      <c r="X53" s="460"/>
      <c r="Y53" s="380"/>
    </row>
    <row r="54" ht="12.75" customHeight="true">
      <c r="P54" s="463"/>
      <c r="Q54" s="463"/>
      <c r="R54" s="463"/>
      <c r="S54" s="460"/>
      <c r="T54" s="380"/>
      <c r="U54" s="464"/>
      <c r="V54" s="458" t="n">
        <v>12.0</v>
      </c>
      <c r="W54" s="463" t="s">
        <v>150</v>
      </c>
      <c r="X54" s="460"/>
      <c r="Y54" s="380"/>
    </row>
    <row r="55" ht="12.75" customHeight="true">
      <c r="P55" s="463"/>
      <c r="Q55" s="463"/>
      <c r="R55" s="463"/>
      <c r="S55" s="460"/>
      <c r="T55" s="380"/>
      <c r="U55" s="464"/>
      <c r="V55" s="458" t="n">
        <v>13.0</v>
      </c>
      <c r="W55" s="463" t="s">
        <v>150</v>
      </c>
      <c r="X55" s="460"/>
      <c r="Y55" s="380"/>
    </row>
    <row r="56" ht="12.75" customHeight="true">
      <c r="P56" s="463"/>
      <c r="Q56" s="463"/>
      <c r="R56" s="463"/>
      <c r="S56" s="460"/>
      <c r="T56" s="380"/>
      <c r="U56" s="464"/>
      <c r="V56" s="458" t="n">
        <v>14.0</v>
      </c>
      <c r="W56" s="463" t="s">
        <v>150</v>
      </c>
      <c r="X56" s="460"/>
      <c r="Y56" s="380"/>
    </row>
    <row r="57" ht="12.75" customHeight="true">
      <c r="P57" s="463"/>
      <c r="Q57" s="463"/>
      <c r="R57" s="463"/>
      <c r="S57" s="460"/>
      <c r="T57" s="380"/>
      <c r="U57" s="464"/>
      <c r="V57" s="458" t="n">
        <v>15.0</v>
      </c>
      <c r="W57" s="463" t="s">
        <v>150</v>
      </c>
      <c r="X57" s="460"/>
      <c r="Y57" s="380"/>
    </row>
    <row r="58" ht="12.75" customHeight="true">
      <c r="P58" s="463"/>
      <c r="Q58" s="463"/>
      <c r="R58" s="463"/>
      <c r="S58" s="460"/>
      <c r="T58" s="380"/>
      <c r="U58" s="464"/>
      <c r="V58" s="458" t="n">
        <v>16.0</v>
      </c>
      <c r="W58" s="463" t="s">
        <v>150</v>
      </c>
      <c r="X58" s="460"/>
      <c r="Y58" s="380"/>
    </row>
    <row r="59" ht="12.75" customHeight="true">
      <c r="P59" s="463"/>
      <c r="Q59" s="463"/>
      <c r="R59" s="463"/>
      <c r="S59" s="460"/>
      <c r="T59" s="380"/>
      <c r="U59" s="464"/>
      <c r="V59" s="458" t="n">
        <v>17.0</v>
      </c>
      <c r="W59" s="463" t="s">
        <v>150</v>
      </c>
      <c r="X59" s="460"/>
      <c r="Y59" s="380"/>
    </row>
    <row r="60" ht="12.75" customHeight="true">
      <c r="P60" s="463"/>
      <c r="Q60" s="463"/>
      <c r="R60" s="463"/>
      <c r="S60" s="460"/>
      <c r="T60" s="380"/>
      <c r="U60" s="464"/>
      <c r="V60" s="458" t="n">
        <v>18.0</v>
      </c>
      <c r="W60" s="463" t="s">
        <v>150</v>
      </c>
      <c r="X60" s="460"/>
      <c r="Y60" s="380"/>
    </row>
    <row r="61" ht="12.75" customHeight="true">
      <c r="P61" s="463"/>
      <c r="Q61" s="463"/>
      <c r="R61" s="463"/>
      <c r="S61" s="460"/>
      <c r="T61" s="380"/>
      <c r="U61" s="464"/>
      <c r="V61" s="458" t="n">
        <v>19.0</v>
      </c>
      <c r="W61" s="463" t="s">
        <v>150</v>
      </c>
      <c r="X61" s="460"/>
      <c r="Y61" s="380"/>
    </row>
    <row r="62" ht="12.75" customHeight="true">
      <c r="P62" s="463"/>
      <c r="Q62" s="463"/>
      <c r="R62" s="463"/>
      <c r="S62" s="460"/>
      <c r="T62" s="380"/>
      <c r="U62" s="464"/>
      <c r="V62" s="458" t="n">
        <v>20.0</v>
      </c>
      <c r="W62" s="463" t="s">
        <v>150</v>
      </c>
      <c r="X62" s="460"/>
      <c r="Y62" s="380"/>
    </row>
    <row r="63" ht="12.75" customHeight="true">
      <c r="P63" s="463"/>
      <c r="Q63" s="463"/>
      <c r="R63" s="463"/>
      <c r="S63" s="460"/>
      <c r="T63" s="380"/>
      <c r="U63" s="464"/>
      <c r="V63" s="458" t="n">
        <v>21.0</v>
      </c>
      <c r="W63" s="463" t="s">
        <v>150</v>
      </c>
      <c r="X63" s="460"/>
      <c r="Y63" s="380"/>
    </row>
    <row r="64" ht="12.75" customHeight="true">
      <c r="P64" s="463"/>
      <c r="Q64" s="463"/>
      <c r="R64" s="463"/>
      <c r="S64" s="460"/>
      <c r="T64" s="380"/>
      <c r="U64" s="464"/>
      <c r="V64" s="458" t="n">
        <v>22.0</v>
      </c>
      <c r="W64" s="463" t="s">
        <v>150</v>
      </c>
      <c r="X64" s="460"/>
      <c r="Y64" s="380"/>
    </row>
    <row r="65" ht="12.75" customHeight="true">
      <c r="P65" s="463"/>
      <c r="Q65" s="463"/>
      <c r="R65" s="463"/>
      <c r="S65" s="460"/>
      <c r="T65" s="380"/>
      <c r="U65" s="464"/>
      <c r="V65" s="458" t="n">
        <v>23.0</v>
      </c>
      <c r="W65" s="463" t="s">
        <v>150</v>
      </c>
      <c r="X65" s="460"/>
      <c r="Y65" s="380"/>
    </row>
    <row r="66" ht="12.75" customHeight="true">
      <c r="P66" s="463"/>
      <c r="Q66" s="463"/>
      <c r="R66" s="463"/>
      <c r="S66" s="460"/>
      <c r="T66" s="380"/>
      <c r="U66" s="464"/>
      <c r="V66" s="458" t="n">
        <v>24.0</v>
      </c>
      <c r="W66" s="463" t="s">
        <v>150</v>
      </c>
      <c r="X66" s="460"/>
    </row>
    <row r="67" ht="12.75" customHeight="true">
      <c r="V67" s="458" t="n">
        <v>25.0</v>
      </c>
      <c r="W67" s="463" t="s">
        <v>150</v>
      </c>
    </row>
    <row r="68" ht="12.75" customHeight="true">
      <c r="V68" s="458" t="n">
        <v>26.0</v>
      </c>
      <c r="W68" s="463" t="s">
        <v>150</v>
      </c>
    </row>
    <row r="69" ht="12.75" customHeight="true">
      <c r="V69" s="458" t="n">
        <v>27.0</v>
      </c>
      <c r="W69" s="463" t="s">
        <v>150</v>
      </c>
    </row>
    <row r="70" ht="12.75" customHeight="true">
      <c r="V70" s="458" t="n">
        <v>28.0</v>
      </c>
      <c r="W70" s="463" t="s">
        <v>150</v>
      </c>
    </row>
    <row r="71" ht="12.75" customHeight="true">
      <c r="V71" s="458" t="n">
        <v>29.0</v>
      </c>
      <c r="W71" s="463" t="s">
        <v>150</v>
      </c>
    </row>
    <row r="72" ht="12.75" customHeight="true">
      <c r="V72" s="458" t="n">
        <v>30.0</v>
      </c>
      <c r="W72" s="463" t="s">
        <v>150</v>
      </c>
    </row>
    <row r="73" ht="12.75" customHeight="true">
      <c r="V73" s="458" t="n">
        <v>31.0</v>
      </c>
      <c r="W73" s="463" t="s">
        <v>150</v>
      </c>
    </row>
    <row r="74" ht="12.75" customHeight="true">
      <c r="V74" s="458" t="n">
        <v>32.0</v>
      </c>
      <c r="W74" s="463" t="s">
        <v>150</v>
      </c>
    </row>
  </sheetData>
  <mergeCells>
    <mergeCell ref="B5:X6"/>
    <mergeCell ref="S7:X7"/>
    <mergeCell ref="S25:X25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1"/>
    </row>
    <row r="5" ht="8.25" customHeight="true">
      <c r="D5" s="1"/>
    </row>
    <row r="6" ht="26.25" customHeight="true"/>
    <row r="7" ht="26.25" customHeight="true">
      <c r="C7" s="1"/>
      <c r="D7" s="1"/>
      <c r="G7" s="1" t="s">
        <v>66</v>
      </c>
      <c r="H7" s="27" t="n">
        <v>44833.6422125</v>
      </c>
      <c r="J7" s="3"/>
    </row>
    <row r="8" ht="26.25" customHeight="true">
      <c r="C8" s="1"/>
      <c r="D8" s="1"/>
    </row>
    <row r="9" ht="21.0" customHeight="true">
      <c r="B9" s="4" t="s">
        <v>67</v>
      </c>
      <c r="C9" s="5"/>
      <c r="D9" s="6" t="s">
        <v>86</v>
      </c>
      <c r="E9" s="4" t="s">
        <v>68</v>
      </c>
      <c r="F9" s="6" t="s">
        <v>87</v>
      </c>
      <c r="G9" s="4" t="s">
        <v>69</v>
      </c>
      <c r="H9" s="7"/>
      <c r="I9" s="4"/>
      <c r="J9" s="7"/>
    </row>
    <row r="10" ht="21.0" customHeight="true"/>
    <row r="11" ht="21.0" customHeight="true">
      <c r="B11" s="8" t="s">
        <v>70</v>
      </c>
      <c r="C11" s="8" t="s">
        <v>71</v>
      </c>
      <c r="D11" s="8" t="s">
        <v>72</v>
      </c>
      <c r="E11" s="8" t="s">
        <v>73</v>
      </c>
      <c r="F11" s="8" t="s">
        <v>74</v>
      </c>
      <c r="G11" s="8" t="s">
        <v>75</v>
      </c>
    </row>
    <row r="12" ht="21.0" customHeight="true">
      <c r="B12" s="9" t="n">
        <v>1.0</v>
      </c>
      <c r="C12" s="10" t="n">
        <v>2515.0</v>
      </c>
      <c r="D12" s="11" t="str">
        <f>IF(ISBLANK(C12),"",VLOOKUP(C12,Inscripcion!$A$1:$E$200,2,FALSE))</f>
        <v>Gabriel Chavez Quiros</v>
      </c>
      <c r="E12" s="12" t="str">
        <f>IF(ISBLANK(C12),"",VLOOKUP(C12,Inscripcion!$A$1:$E$200,3,FALSE))</f>
        <v>Santa Ana</v>
      </c>
      <c r="F12" s="12" t="n">
        <f>IF(ISBLANK(C12),"",VLOOKUP(C12,Inscripcion!$A$1:$E$200,4,FALSE))</f>
        <v>1.0</v>
      </c>
      <c r="G12" s="12" t="n">
        <f>IF(ISBLANK(C12),"",VLOOKUP(C12,Inscripcion!$A$1:$E$200,5,FALSE))</f>
        <v>705.0</v>
      </c>
    </row>
    <row r="13" ht="21.0" customHeight="true">
      <c r="B13" s="9" t="n">
        <v>2.0</v>
      </c>
      <c r="C13" s="10" t="n">
        <v>3876.0</v>
      </c>
      <c r="D13" s="11" t="str">
        <f>IF(ISBLANK(C13),"",VLOOKUP(C13,Inscripcion!$A$1:$E$200,2,FALSE))</f>
        <v>Ernesto Hidalgo Araya</v>
      </c>
      <c r="E13" s="12" t="str">
        <f>IF(ISBLANK(C13),"",VLOOKUP(C13,Inscripcion!$A$1:$E$200,3,FALSE))</f>
        <v>Escazu</v>
      </c>
      <c r="F13" s="12" t="n">
        <f>IF(ISBLANK(C13),"",VLOOKUP(C13,Inscripcion!$A$1:$E$200,4,FALSE))</f>
        <v>28.0</v>
      </c>
      <c r="G13" s="12" t="n">
        <f>IF(ISBLANK(C13),"",VLOOKUP(C13,Inscripcion!$A$1:$E$200,5,FALSE))</f>
        <v>490.0</v>
      </c>
    </row>
    <row r="14" ht="21.0" customHeight="true">
      <c r="B14" s="9" t="n">
        <v>3.0</v>
      </c>
      <c r="C14" s="10" t="n">
        <v>3898.0</v>
      </c>
      <c r="D14" s="11" t="str">
        <f>IF(ISBLANK(C14),"",VLOOKUP(C14,Inscripcion!$A$1:$E$200,2,FALSE))</f>
        <v>Josue Calvo Cruz</v>
      </c>
      <c r="E14" s="12" t="str">
        <f>IF(ISBLANK(C14),"",VLOOKUP(C14,Inscripcion!$A$1:$E$200,3,FALSE))</f>
        <v>San Jose</v>
      </c>
      <c r="F14" s="12" t="n">
        <f>IF(ISBLANK(C14),"",VLOOKUP(C14,Inscripcion!$A$1:$E$200,4,FALSE))</f>
        <v>30.0</v>
      </c>
      <c r="G14" s="12" t="n">
        <f>IF(ISBLANK(C14),"",VLOOKUP(C14,Inscripcion!$A$1:$E$200,5,FALSE))</f>
        <v>483.0</v>
      </c>
    </row>
    <row r="15" ht="21.0" customHeight="true">
      <c r="F15" s="13" t="s">
        <v>76</v>
      </c>
      <c r="G15" s="13" t="s">
        <v>76</v>
      </c>
    </row>
    <row r="16" ht="21.0" customHeight="true"/>
    <row r="17" ht="21.0" customHeight="true">
      <c r="B17" s="14" t="s">
        <v>77</v>
      </c>
      <c r="C17" s="14"/>
      <c r="D17" s="14" t="s">
        <v>78</v>
      </c>
      <c r="E17" s="15" t="s">
        <v>79</v>
      </c>
      <c r="F17" s="14" t="s">
        <v>80</v>
      </c>
      <c r="G17" s="14" t="s">
        <v>81</v>
      </c>
      <c r="H17" s="16" t="s">
        <v>82</v>
      </c>
      <c r="I17" s="17"/>
    </row>
    <row r="18" ht="21.0" customHeight="true">
      <c r="B18" s="18" t="n">
        <v>1.0</v>
      </c>
      <c r="C18" s="19" t="n">
        <v>1.0</v>
      </c>
      <c r="D18" s="20" t="str">
        <f>D12</f>
        <v>Gabriel Chavez Quiros</v>
      </c>
      <c r="E18" s="21"/>
      <c r="F18" s="21"/>
      <c r="G18" s="21"/>
      <c r="H18" s="22"/>
      <c r="I18" s="17"/>
    </row>
    <row r="19" ht="21.0" customHeight="true">
      <c r="B19" s="23"/>
      <c r="C19" s="19" t="n">
        <v>3.0</v>
      </c>
      <c r="D19" s="20" t="str">
        <f>D14</f>
        <v>Josue Calvo Cruz</v>
      </c>
      <c r="E19" s="21"/>
      <c r="F19" s="21"/>
      <c r="G19" s="21"/>
      <c r="H19" s="24"/>
      <c r="I19" s="17"/>
    </row>
    <row r="20" ht="21.0" customHeight="true">
      <c r="B20" s="18" t="n">
        <v>2.0</v>
      </c>
      <c r="C20" s="21" t="n">
        <v>1.0</v>
      </c>
      <c r="D20" s="20" t="str">
        <f>D12</f>
        <v>Gabriel Chavez Quiros</v>
      </c>
      <c r="E20" s="21"/>
      <c r="F20" s="21"/>
      <c r="G20" s="21"/>
      <c r="H20" s="22"/>
      <c r="I20" s="17"/>
    </row>
    <row r="21" ht="21.0" customHeight="true">
      <c r="B21" s="23"/>
      <c r="C21" s="21" t="n">
        <v>2.0</v>
      </c>
      <c r="D21" s="20" t="str">
        <f>D13</f>
        <v>Ernesto Hidalgo Araya</v>
      </c>
      <c r="E21" s="21"/>
      <c r="F21" s="21"/>
      <c r="G21" s="21"/>
      <c r="H21" s="24"/>
      <c r="I21" s="17"/>
    </row>
    <row r="22" ht="21.0" customHeight="true">
      <c r="B22" s="18" t="n">
        <v>3.0</v>
      </c>
      <c r="C22" s="21" t="n">
        <v>2.0</v>
      </c>
      <c r="D22" s="20" t="str">
        <f>D13</f>
        <v>Ernesto Hidalgo Araya</v>
      </c>
      <c r="E22" s="21"/>
      <c r="F22" s="21"/>
      <c r="G22" s="21"/>
      <c r="H22" s="25"/>
      <c r="I22" s="17"/>
    </row>
    <row r="23" ht="21.0" customHeight="true">
      <c r="B23" s="23"/>
      <c r="C23" s="21" t="n">
        <v>3.0</v>
      </c>
      <c r="D23" s="20" t="str">
        <f>D14</f>
        <v>Josue Calvo Cruz</v>
      </c>
      <c r="E23" s="21"/>
      <c r="F23" s="21"/>
      <c r="G23" s="21"/>
      <c r="H23" s="24"/>
      <c r="I23" s="17"/>
    </row>
    <row r="24" ht="21.0" customHeight="true">
      <c r="B24" s="5"/>
      <c r="C24" s="5"/>
      <c r="D24" s="5"/>
      <c r="E24" s="5"/>
      <c r="F24" s="5"/>
      <c r="G24" s="5"/>
      <c r="H24" s="5"/>
      <c r="I24" s="5"/>
      <c r="J24" s="5"/>
    </row>
    <row r="25" ht="21.0" customHeight="true">
      <c r="B25" s="5"/>
      <c r="C25" s="5"/>
      <c r="D25" s="5"/>
      <c r="E25" s="5"/>
      <c r="F25" s="5"/>
      <c r="G25" s="5"/>
      <c r="H25" s="5"/>
      <c r="I25" s="5"/>
      <c r="J25" s="5"/>
    </row>
    <row r="26" ht="21.0" customHeight="true">
      <c r="B26" s="5"/>
      <c r="C26" s="5"/>
      <c r="D26" s="21" t="s">
        <v>83</v>
      </c>
      <c r="E26" s="5"/>
      <c r="F26" s="5"/>
      <c r="G26" s="5"/>
      <c r="H26" s="5"/>
      <c r="I26" s="5"/>
      <c r="J26" s="5"/>
    </row>
    <row r="27" ht="21.0" customHeight="true">
      <c r="D27" s="26" t="s">
        <v>84</v>
      </c>
      <c r="E27" s="5"/>
      <c r="F27" s="5"/>
    </row>
    <row r="28" ht="21.0" customHeight="true">
      <c r="D28" s="26" t="s">
        <v>85</v>
      </c>
      <c r="E28" s="5"/>
      <c r="F28" s="5"/>
    </row>
  </sheetData>
  <pageMargins bottom="0.75" footer="0.3" header="0.3" left="0.7" right="0.7" top="0.7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28"/>
    </row>
    <row r="5" ht="8.25" customHeight="true">
      <c r="D5" s="28"/>
    </row>
    <row r="6" ht="26.25" customHeight="true"/>
    <row r="7" ht="26.25" customHeight="true">
      <c r="C7" s="28"/>
      <c r="D7" s="28"/>
      <c r="G7" s="28" t="s">
        <v>66</v>
      </c>
      <c r="H7" s="54" t="n">
        <v>44833.642213402774</v>
      </c>
      <c r="J7" s="30"/>
    </row>
    <row r="8" ht="26.25" customHeight="true">
      <c r="C8" s="28"/>
      <c r="D8" s="28"/>
    </row>
    <row r="9" ht="21.0" customHeight="true">
      <c r="B9" s="31" t="s">
        <v>67</v>
      </c>
      <c r="C9" s="32"/>
      <c r="D9" s="33" t="s">
        <v>86</v>
      </c>
      <c r="E9" s="31" t="s">
        <v>68</v>
      </c>
      <c r="F9" s="33" t="s">
        <v>88</v>
      </c>
      <c r="G9" s="31" t="s">
        <v>69</v>
      </c>
      <c r="H9" s="34"/>
      <c r="I9" s="31"/>
      <c r="J9" s="34"/>
    </row>
    <row r="10" ht="21.0" customHeight="true"/>
    <row r="11" ht="21.0" customHeight="true">
      <c r="B11" s="35" t="s">
        <v>70</v>
      </c>
      <c r="C11" s="35" t="s">
        <v>71</v>
      </c>
      <c r="D11" s="35" t="s">
        <v>72</v>
      </c>
      <c r="E11" s="35" t="s">
        <v>73</v>
      </c>
      <c r="F11" s="35" t="s">
        <v>74</v>
      </c>
      <c r="G11" s="35" t="s">
        <v>75</v>
      </c>
    </row>
    <row r="12" ht="21.0" customHeight="true">
      <c r="B12" s="36" t="n">
        <v>1.0</v>
      </c>
      <c r="C12" s="37" t="n">
        <v>3672.0</v>
      </c>
      <c r="D12" s="38" t="str">
        <f>IF(ISBLANK(C12),"",VLOOKUP(C12,Inscripcion!$A$1:$E$200,2,FALSE))</f>
        <v>Jose Ignacio Marin Garcia</v>
      </c>
      <c r="E12" s="39" t="str">
        <f>IF(ISBLANK(C12),"",VLOOKUP(C12,Inscripcion!$A$1:$E$200,3,FALSE))</f>
        <v>Santa Ana</v>
      </c>
      <c r="F12" s="39" t="n">
        <f>IF(ISBLANK(C12),"",VLOOKUP(C12,Inscripcion!$A$1:$E$200,4,FALSE))</f>
        <v>2.0</v>
      </c>
      <c r="G12" s="39" t="n">
        <f>IF(ISBLANK(C12),"",VLOOKUP(C12,Inscripcion!$A$1:$E$200,5,FALSE))</f>
        <v>633.0</v>
      </c>
    </row>
    <row r="13" ht="21.0" customHeight="true">
      <c r="B13" s="36" t="n">
        <v>2.0</v>
      </c>
      <c r="C13" s="37" t="n">
        <v>4034.0</v>
      </c>
      <c r="D13" s="38" t="str">
        <f>IF(ISBLANK(C13),"",VLOOKUP(C13,Inscripcion!$A$1:$E$200,2,FALSE))</f>
        <v>Ian David Garro Alonso</v>
      </c>
      <c r="E13" s="39" t="str">
        <f>IF(ISBLANK(C13),"",VLOOKUP(C13,Inscripcion!$A$1:$E$200,3,FALSE))</f>
        <v>San Jose</v>
      </c>
      <c r="F13" s="39" t="n">
        <f>IF(ISBLANK(C13),"",VLOOKUP(C13,Inscripcion!$A$1:$E$200,4,FALSE))</f>
        <v>26.0</v>
      </c>
      <c r="G13" s="39" t="n">
        <f>IF(ISBLANK(C13),"",VLOOKUP(C13,Inscripcion!$A$1:$E$200,5,FALSE))</f>
        <v>491.0</v>
      </c>
    </row>
    <row r="14" ht="21.0" customHeight="true">
      <c r="B14" s="36" t="n">
        <v>3.0</v>
      </c>
      <c r="C14" s="37" t="n">
        <v>3983.0</v>
      </c>
      <c r="D14" s="38" t="str">
        <f>IF(ISBLANK(C14),"",VLOOKUP(C14,Inscripcion!$A$1:$E$200,2,FALSE))</f>
        <v>Andrés Mora Lazo</v>
      </c>
      <c r="E14" s="39" t="str">
        <f>IF(ISBLANK(C14),"",VLOOKUP(C14,Inscripcion!$A$1:$E$200,3,FALSE))</f>
        <v>Esparza</v>
      </c>
      <c r="F14" s="39" t="n">
        <f>IF(ISBLANK(C14),"",VLOOKUP(C14,Inscripcion!$A$1:$E$200,4,FALSE))</f>
        <v>32.0</v>
      </c>
      <c r="G14" s="39" t="n">
        <f>IF(ISBLANK(C14),"",VLOOKUP(C14,Inscripcion!$A$1:$E$200,5,FALSE))</f>
        <v>482.0</v>
      </c>
    </row>
    <row r="15" ht="21.0" customHeight="true">
      <c r="F15" s="40" t="s">
        <v>76</v>
      </c>
      <c r="G15" s="40" t="s">
        <v>76</v>
      </c>
    </row>
    <row r="16" ht="21.0" customHeight="true"/>
    <row r="17" ht="21.0" customHeight="true">
      <c r="B17" s="41" t="s">
        <v>77</v>
      </c>
      <c r="C17" s="41"/>
      <c r="D17" s="41" t="s">
        <v>78</v>
      </c>
      <c r="E17" s="42" t="s">
        <v>79</v>
      </c>
      <c r="F17" s="41" t="s">
        <v>80</v>
      </c>
      <c r="G17" s="41" t="s">
        <v>81</v>
      </c>
      <c r="H17" s="43" t="s">
        <v>82</v>
      </c>
      <c r="I17" s="44"/>
    </row>
    <row r="18" ht="21.0" customHeight="true">
      <c r="B18" s="45" t="n">
        <v>1.0</v>
      </c>
      <c r="C18" s="46" t="n">
        <v>1.0</v>
      </c>
      <c r="D18" s="47" t="str">
        <f>D12</f>
        <v>Jose Ignacio Marin Garcia</v>
      </c>
      <c r="E18" s="48"/>
      <c r="F18" s="48"/>
      <c r="G18" s="48"/>
      <c r="H18" s="49"/>
      <c r="I18" s="44"/>
    </row>
    <row r="19" ht="21.0" customHeight="true">
      <c r="B19" s="50"/>
      <c r="C19" s="46" t="n">
        <v>3.0</v>
      </c>
      <c r="D19" s="47" t="str">
        <f>D14</f>
        <v>Andrés Mora Lazo</v>
      </c>
      <c r="E19" s="48"/>
      <c r="F19" s="48"/>
      <c r="G19" s="48"/>
      <c r="H19" s="51"/>
      <c r="I19" s="44"/>
    </row>
    <row r="20" ht="21.0" customHeight="true">
      <c r="B20" s="45" t="n">
        <v>2.0</v>
      </c>
      <c r="C20" s="48" t="n">
        <v>1.0</v>
      </c>
      <c r="D20" s="47" t="str">
        <f>D12</f>
        <v>Jose Ignacio Marin Garcia</v>
      </c>
      <c r="E20" s="48"/>
      <c r="F20" s="48"/>
      <c r="G20" s="48"/>
      <c r="H20" s="49"/>
      <c r="I20" s="44"/>
    </row>
    <row r="21" ht="21.0" customHeight="true">
      <c r="B21" s="50"/>
      <c r="C21" s="48" t="n">
        <v>2.0</v>
      </c>
      <c r="D21" s="47" t="str">
        <f>D13</f>
        <v>Ian David Garro Alonso</v>
      </c>
      <c r="E21" s="48"/>
      <c r="F21" s="48"/>
      <c r="G21" s="48"/>
      <c r="H21" s="51"/>
      <c r="I21" s="44"/>
    </row>
    <row r="22" ht="21.0" customHeight="true">
      <c r="B22" s="45" t="n">
        <v>3.0</v>
      </c>
      <c r="C22" s="48" t="n">
        <v>2.0</v>
      </c>
      <c r="D22" s="47" t="str">
        <f>D13</f>
        <v>Ian David Garro Alonso</v>
      </c>
      <c r="E22" s="48"/>
      <c r="F22" s="48"/>
      <c r="G22" s="48"/>
      <c r="H22" s="52"/>
      <c r="I22" s="44"/>
    </row>
    <row r="23" ht="21.0" customHeight="true">
      <c r="B23" s="50"/>
      <c r="C23" s="48" t="n">
        <v>3.0</v>
      </c>
      <c r="D23" s="47" t="str">
        <f>D14</f>
        <v>Andrés Mora Lazo</v>
      </c>
      <c r="E23" s="48"/>
      <c r="F23" s="48"/>
      <c r="G23" s="48"/>
      <c r="H23" s="51"/>
      <c r="I23" s="44"/>
    </row>
    <row r="24" ht="21.0" customHeight="true">
      <c r="B24" s="32"/>
      <c r="C24" s="32"/>
      <c r="D24" s="32"/>
      <c r="E24" s="32"/>
      <c r="F24" s="32"/>
      <c r="G24" s="32"/>
      <c r="H24" s="32"/>
      <c r="I24" s="32"/>
      <c r="J24" s="32"/>
    </row>
    <row r="25" ht="21.0" customHeight="true">
      <c r="B25" s="32"/>
      <c r="C25" s="32"/>
      <c r="D25" s="32"/>
      <c r="E25" s="32"/>
      <c r="F25" s="32"/>
      <c r="G25" s="32"/>
      <c r="H25" s="32"/>
      <c r="I25" s="32"/>
      <c r="J25" s="32"/>
    </row>
    <row r="26" ht="21.0" customHeight="true">
      <c r="B26" s="32"/>
      <c r="C26" s="32"/>
      <c r="D26" s="48" t="s">
        <v>83</v>
      </c>
      <c r="E26" s="32"/>
      <c r="F26" s="32"/>
      <c r="G26" s="32"/>
      <c r="H26" s="32"/>
      <c r="I26" s="32"/>
      <c r="J26" s="32"/>
    </row>
    <row r="27" ht="21.0" customHeight="true">
      <c r="D27" s="53" t="s">
        <v>84</v>
      </c>
      <c r="E27" s="32"/>
      <c r="F27" s="32"/>
    </row>
    <row r="28" ht="21.0" customHeight="true">
      <c r="D28" s="53" t="s">
        <v>85</v>
      </c>
      <c r="E28" s="32"/>
      <c r="F28" s="32"/>
    </row>
  </sheetData>
  <pageMargins bottom="0.75" footer="0.3" header="0.3" left="0.7" right="0.7" top="0.7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55"/>
    </row>
    <row r="5" ht="8.25" customHeight="true">
      <c r="D5" s="55"/>
    </row>
    <row r="6" ht="26.25" customHeight="true"/>
    <row r="7" ht="26.25" customHeight="true">
      <c r="C7" s="55"/>
      <c r="D7" s="55"/>
      <c r="G7" s="55" t="s">
        <v>66</v>
      </c>
      <c r="H7" s="81" t="n">
        <v>44833.642214479165</v>
      </c>
      <c r="J7" s="57"/>
    </row>
    <row r="8" ht="26.25" customHeight="true">
      <c r="C8" s="55"/>
      <c r="D8" s="55"/>
    </row>
    <row r="9" ht="21.0" customHeight="true">
      <c r="B9" s="58" t="s">
        <v>67</v>
      </c>
      <c r="C9" s="59"/>
      <c r="D9" s="60" t="s">
        <v>86</v>
      </c>
      <c r="E9" s="58" t="s">
        <v>68</v>
      </c>
      <c r="F9" s="60" t="s">
        <v>89</v>
      </c>
      <c r="G9" s="58" t="s">
        <v>69</v>
      </c>
      <c r="H9" s="61"/>
      <c r="I9" s="58"/>
      <c r="J9" s="61"/>
    </row>
    <row r="10" ht="21.0" customHeight="true"/>
    <row r="11" ht="21.0" customHeight="true">
      <c r="B11" s="62" t="s">
        <v>70</v>
      </c>
      <c r="C11" s="62" t="s">
        <v>71</v>
      </c>
      <c r="D11" s="62" t="s">
        <v>72</v>
      </c>
      <c r="E11" s="62" t="s">
        <v>73</v>
      </c>
      <c r="F11" s="62" t="s">
        <v>74</v>
      </c>
      <c r="G11" s="62" t="s">
        <v>75</v>
      </c>
    </row>
    <row r="12" ht="21.0" customHeight="true">
      <c r="B12" s="63" t="n">
        <v>1.0</v>
      </c>
      <c r="C12" s="64" t="n">
        <v>2623.0</v>
      </c>
      <c r="D12" s="65" t="str">
        <f>IF(ISBLANK(C12),"",VLOOKUP(C12,Inscripcion!$A$1:$E$200,2,FALSE))</f>
        <v>Rainer Mateo Monge Arroyo</v>
      </c>
      <c r="E12" s="66" t="str">
        <f>IF(ISBLANK(C12),"",VLOOKUP(C12,Inscripcion!$A$1:$E$200,3,FALSE))</f>
        <v>Esparza</v>
      </c>
      <c r="F12" s="66" t="n">
        <f>IF(ISBLANK(C12),"",VLOOKUP(C12,Inscripcion!$A$1:$E$200,4,FALSE))</f>
        <v>3.0</v>
      </c>
      <c r="G12" s="66" t="n">
        <f>IF(ISBLANK(C12),"",VLOOKUP(C12,Inscripcion!$A$1:$E$200,5,FALSE))</f>
        <v>624.0</v>
      </c>
    </row>
    <row r="13" ht="21.0" customHeight="true">
      <c r="B13" s="63" t="n">
        <v>2.0</v>
      </c>
      <c r="C13" s="64" t="n">
        <v>3676.0</v>
      </c>
      <c r="D13" s="65" t="str">
        <f>IF(ISBLANK(C13),"",VLOOKUP(C13,Inscripcion!$A$1:$E$200,2,FALSE))</f>
        <v>Ian Josue Solis Millon</v>
      </c>
      <c r="E13" s="66" t="str">
        <f>IF(ISBLANK(C13),"",VLOOKUP(C13,Inscripcion!$A$1:$E$200,3,FALSE))</f>
        <v>Santa Ana</v>
      </c>
      <c r="F13" s="66" t="n">
        <f>IF(ISBLANK(C13),"",VLOOKUP(C13,Inscripcion!$A$1:$E$200,4,FALSE))</f>
        <v>24.0</v>
      </c>
      <c r="G13" s="66" t="n">
        <f>IF(ISBLANK(C13),"",VLOOKUP(C13,Inscripcion!$A$1:$E$200,5,FALSE))</f>
        <v>497.0</v>
      </c>
    </row>
    <row r="14" ht="21.0" customHeight="true">
      <c r="B14" s="63" t="n">
        <v>3.0</v>
      </c>
      <c r="C14" s="64" t="n">
        <v>3467.0</v>
      </c>
      <c r="D14" s="65" t="str">
        <f>IF(ISBLANK(C14),"",VLOOKUP(C14,Inscripcion!$A$1:$E$200,2,FALSE))</f>
        <v>Mathias Garbanzo Ulate</v>
      </c>
      <c r="E14" s="66" t="str">
        <f>IF(ISBLANK(C14),"",VLOOKUP(C14,Inscripcion!$A$1:$E$200,3,FALSE))</f>
        <v>Escazu</v>
      </c>
      <c r="F14" s="66" t="n">
        <f>IF(ISBLANK(C14),"",VLOOKUP(C14,Inscripcion!$A$1:$E$200,4,FALSE))</f>
        <v>31.0</v>
      </c>
      <c r="G14" s="66" t="n">
        <f>IF(ISBLANK(C14),"",VLOOKUP(C14,Inscripcion!$A$1:$E$200,5,FALSE))</f>
        <v>482.0</v>
      </c>
    </row>
    <row r="15" ht="21.0" customHeight="true">
      <c r="F15" s="67" t="s">
        <v>76</v>
      </c>
      <c r="G15" s="67" t="s">
        <v>76</v>
      </c>
    </row>
    <row r="16" ht="21.0" customHeight="true"/>
    <row r="17" ht="21.0" customHeight="true">
      <c r="B17" s="68" t="s">
        <v>77</v>
      </c>
      <c r="C17" s="68"/>
      <c r="D17" s="68" t="s">
        <v>78</v>
      </c>
      <c r="E17" s="69" t="s">
        <v>79</v>
      </c>
      <c r="F17" s="68" t="s">
        <v>80</v>
      </c>
      <c r="G17" s="68" t="s">
        <v>81</v>
      </c>
      <c r="H17" s="70" t="s">
        <v>82</v>
      </c>
      <c r="I17" s="71"/>
    </row>
    <row r="18" ht="21.0" customHeight="true">
      <c r="B18" s="72" t="n">
        <v>1.0</v>
      </c>
      <c r="C18" s="73" t="n">
        <v>1.0</v>
      </c>
      <c r="D18" s="74" t="str">
        <f>D12</f>
        <v>Rainer Mateo Monge Arroyo</v>
      </c>
      <c r="E18" s="75"/>
      <c r="F18" s="75"/>
      <c r="G18" s="75"/>
      <c r="H18" s="76"/>
      <c r="I18" s="71"/>
    </row>
    <row r="19" ht="21.0" customHeight="true">
      <c r="B19" s="77"/>
      <c r="C19" s="73" t="n">
        <v>3.0</v>
      </c>
      <c r="D19" s="74" t="str">
        <f>D14</f>
        <v>Mathias Garbanzo Ulate</v>
      </c>
      <c r="E19" s="75"/>
      <c r="F19" s="75"/>
      <c r="G19" s="75"/>
      <c r="H19" s="78"/>
      <c r="I19" s="71"/>
    </row>
    <row r="20" ht="21.0" customHeight="true">
      <c r="B20" s="72" t="n">
        <v>2.0</v>
      </c>
      <c r="C20" s="75" t="n">
        <v>1.0</v>
      </c>
      <c r="D20" s="74" t="str">
        <f>D12</f>
        <v>Rainer Mateo Monge Arroyo</v>
      </c>
      <c r="E20" s="75"/>
      <c r="F20" s="75"/>
      <c r="G20" s="75"/>
      <c r="H20" s="76"/>
      <c r="I20" s="71"/>
    </row>
    <row r="21" ht="21.0" customHeight="true">
      <c r="B21" s="77"/>
      <c r="C21" s="75" t="n">
        <v>2.0</v>
      </c>
      <c r="D21" s="74" t="str">
        <f>D13</f>
        <v>Ian Josue Solis Millon</v>
      </c>
      <c r="E21" s="75"/>
      <c r="F21" s="75"/>
      <c r="G21" s="75"/>
      <c r="H21" s="78"/>
      <c r="I21" s="71"/>
    </row>
    <row r="22" ht="21.0" customHeight="true">
      <c r="B22" s="72" t="n">
        <v>3.0</v>
      </c>
      <c r="C22" s="75" t="n">
        <v>2.0</v>
      </c>
      <c r="D22" s="74" t="str">
        <f>D13</f>
        <v>Ian Josue Solis Millon</v>
      </c>
      <c r="E22" s="75"/>
      <c r="F22" s="75"/>
      <c r="G22" s="75"/>
      <c r="H22" s="79"/>
      <c r="I22" s="71"/>
    </row>
    <row r="23" ht="21.0" customHeight="true">
      <c r="B23" s="77"/>
      <c r="C23" s="75" t="n">
        <v>3.0</v>
      </c>
      <c r="D23" s="74" t="str">
        <f>D14</f>
        <v>Mathias Garbanzo Ulate</v>
      </c>
      <c r="E23" s="75"/>
      <c r="F23" s="75"/>
      <c r="G23" s="75"/>
      <c r="H23" s="78"/>
      <c r="I23" s="71"/>
    </row>
    <row r="24" ht="21.0" customHeight="true">
      <c r="B24" s="59"/>
      <c r="C24" s="59"/>
      <c r="D24" s="59"/>
      <c r="E24" s="59"/>
      <c r="F24" s="59"/>
      <c r="G24" s="59"/>
      <c r="H24" s="59"/>
      <c r="I24" s="59"/>
      <c r="J24" s="59"/>
    </row>
    <row r="25" ht="21.0" customHeight="true">
      <c r="B25" s="59"/>
      <c r="C25" s="59"/>
      <c r="D25" s="59"/>
      <c r="E25" s="59"/>
      <c r="F25" s="59"/>
      <c r="G25" s="59"/>
      <c r="H25" s="59"/>
      <c r="I25" s="59"/>
      <c r="J25" s="59"/>
    </row>
    <row r="26" ht="21.0" customHeight="true">
      <c r="B26" s="59"/>
      <c r="C26" s="59"/>
      <c r="D26" s="75" t="s">
        <v>83</v>
      </c>
      <c r="E26" s="59"/>
      <c r="F26" s="59"/>
      <c r="G26" s="59"/>
      <c r="H26" s="59"/>
      <c r="I26" s="59"/>
      <c r="J26" s="59"/>
    </row>
    <row r="27" ht="21.0" customHeight="true">
      <c r="D27" s="80" t="s">
        <v>84</v>
      </c>
      <c r="E27" s="59"/>
      <c r="F27" s="59"/>
    </row>
    <row r="28" ht="21.0" customHeight="true">
      <c r="D28" s="80" t="s">
        <v>85</v>
      </c>
      <c r="E28" s="59"/>
      <c r="F28" s="59"/>
    </row>
  </sheetData>
  <pageMargins bottom="0.75" footer="0.3" header="0.3" left="0.7" right="0.7" top="0.7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82"/>
    </row>
    <row r="5" ht="8.25" customHeight="true">
      <c r="D5" s="82"/>
    </row>
    <row r="6" ht="26.25" customHeight="true"/>
    <row r="7" ht="26.25" customHeight="true">
      <c r="C7" s="82"/>
      <c r="D7" s="82"/>
      <c r="G7" s="82" t="s">
        <v>66</v>
      </c>
      <c r="H7" s="108" t="n">
        <v>44833.642215381944</v>
      </c>
      <c r="J7" s="84"/>
    </row>
    <row r="8" ht="26.25" customHeight="true">
      <c r="C8" s="82"/>
      <c r="D8" s="82"/>
    </row>
    <row r="9" ht="21.0" customHeight="true">
      <c r="B9" s="85" t="s">
        <v>67</v>
      </c>
      <c r="C9" s="86"/>
      <c r="D9" s="87" t="s">
        <v>86</v>
      </c>
      <c r="E9" s="85" t="s">
        <v>68</v>
      </c>
      <c r="F9" s="87" t="s">
        <v>90</v>
      </c>
      <c r="G9" s="85" t="s">
        <v>69</v>
      </c>
      <c r="H9" s="88"/>
      <c r="I9" s="85"/>
      <c r="J9" s="88"/>
    </row>
    <row r="10" ht="21.0" customHeight="true"/>
    <row r="11" ht="21.0" customHeight="true">
      <c r="B11" s="89" t="s">
        <v>70</v>
      </c>
      <c r="C11" s="89" t="s">
        <v>71</v>
      </c>
      <c r="D11" s="89" t="s">
        <v>72</v>
      </c>
      <c r="E11" s="89" t="s">
        <v>73</v>
      </c>
      <c r="F11" s="89" t="s">
        <v>74</v>
      </c>
      <c r="G11" s="89" t="s">
        <v>75</v>
      </c>
    </row>
    <row r="12" ht="21.0" customHeight="true">
      <c r="B12" s="90" t="n">
        <v>1.0</v>
      </c>
      <c r="C12" s="91" t="n">
        <v>3380.0</v>
      </c>
      <c r="D12" s="92" t="str">
        <f>IF(ISBLANK(C12),"",VLOOKUP(C12,Inscripcion!$A$1:$E$200,2,FALSE))</f>
        <v>Steven Andrey Soto Nuñez</v>
      </c>
      <c r="E12" s="93" t="str">
        <f>IF(ISBLANK(C12),"",VLOOKUP(C12,Inscripcion!$A$1:$E$200,3,FALSE))</f>
        <v>Esparza</v>
      </c>
      <c r="F12" s="93" t="n">
        <f>IF(ISBLANK(C12),"",VLOOKUP(C12,Inscripcion!$A$1:$E$200,4,FALSE))</f>
        <v>4.0</v>
      </c>
      <c r="G12" s="93" t="n">
        <f>IF(ISBLANK(C12),"",VLOOKUP(C12,Inscripcion!$A$1:$E$200,5,FALSE))</f>
        <v>614.0</v>
      </c>
    </row>
    <row r="13" ht="21.0" customHeight="true">
      <c r="B13" s="90" t="n">
        <v>2.0</v>
      </c>
      <c r="C13" s="91" t="n">
        <v>4079.0</v>
      </c>
      <c r="D13" s="92" t="str">
        <f>IF(ISBLANK(C13),"",VLOOKUP(C13,Inscripcion!$A$1:$E$200,2,FALSE))</f>
        <v>Matías Rojas Pérez</v>
      </c>
      <c r="E13" s="93" t="str">
        <f>IF(ISBLANK(C13),"",VLOOKUP(C13,Inscripcion!$A$1:$E$200,3,FALSE))</f>
        <v>Corredores</v>
      </c>
      <c r="F13" s="93" t="str">
        <f>IF(ISBLANK(C13),"",VLOOKUP(C13,Inscripcion!$A$1:$E$200,4,FALSE))</f>
        <v>NUEVO AFILIADO</v>
      </c>
      <c r="G13" s="93" t="n">
        <f>IF(ISBLANK(C13),"",VLOOKUP(C13,Inscripcion!$A$1:$E$200,5,FALSE))</f>
        <v>500.0</v>
      </c>
    </row>
    <row r="14" ht="21.0" customHeight="true">
      <c r="B14" s="90" t="n">
        <v>3.0</v>
      </c>
      <c r="C14" s="91" t="n">
        <v>4033.0</v>
      </c>
      <c r="D14" s="92" t="str">
        <f>IF(ISBLANK(C14),"",VLOOKUP(C14,Inscripcion!$A$1:$E$200,2,FALSE))</f>
        <v>Luis Guillermo Rodriguez Solis</v>
      </c>
      <c r="E14" s="93" t="str">
        <f>IF(ISBLANK(C14),"",VLOOKUP(C14,Inscripcion!$A$1:$E$200,3,FALSE))</f>
        <v>San Carlos</v>
      </c>
      <c r="F14" s="93" t="n">
        <f>IF(ISBLANK(C14),"",VLOOKUP(C14,Inscripcion!$A$1:$E$200,4,FALSE))</f>
        <v>33.0</v>
      </c>
      <c r="G14" s="93" t="n">
        <f>IF(ISBLANK(C14),"",VLOOKUP(C14,Inscripcion!$A$1:$E$200,5,FALSE))</f>
        <v>482.0</v>
      </c>
    </row>
    <row r="15" ht="21.0" customHeight="true">
      <c r="F15" s="94" t="s">
        <v>76</v>
      </c>
      <c r="G15" s="94" t="s">
        <v>76</v>
      </c>
    </row>
    <row r="16" ht="21.0" customHeight="true"/>
    <row r="17" ht="21.0" customHeight="true">
      <c r="B17" s="95" t="s">
        <v>77</v>
      </c>
      <c r="C17" s="95"/>
      <c r="D17" s="95" t="s">
        <v>78</v>
      </c>
      <c r="E17" s="96" t="s">
        <v>79</v>
      </c>
      <c r="F17" s="95" t="s">
        <v>80</v>
      </c>
      <c r="G17" s="95" t="s">
        <v>81</v>
      </c>
      <c r="H17" s="97" t="s">
        <v>82</v>
      </c>
      <c r="I17" s="98"/>
    </row>
    <row r="18" ht="21.0" customHeight="true">
      <c r="B18" s="99" t="n">
        <v>1.0</v>
      </c>
      <c r="C18" s="100" t="n">
        <v>1.0</v>
      </c>
      <c r="D18" s="101" t="str">
        <f>D12</f>
        <v>Steven Andrey Soto Nuñez</v>
      </c>
      <c r="E18" s="102"/>
      <c r="F18" s="102"/>
      <c r="G18" s="102"/>
      <c r="H18" s="103"/>
      <c r="I18" s="98"/>
    </row>
    <row r="19" ht="21.0" customHeight="true">
      <c r="B19" s="104"/>
      <c r="C19" s="100" t="n">
        <v>3.0</v>
      </c>
      <c r="D19" s="101" t="str">
        <f>D14</f>
        <v>Luis Guillermo Rodriguez Solis</v>
      </c>
      <c r="E19" s="102"/>
      <c r="F19" s="102"/>
      <c r="G19" s="102"/>
      <c r="H19" s="105"/>
      <c r="I19" s="98"/>
    </row>
    <row r="20" ht="21.0" customHeight="true">
      <c r="B20" s="99" t="n">
        <v>2.0</v>
      </c>
      <c r="C20" s="102" t="n">
        <v>1.0</v>
      </c>
      <c r="D20" s="101" t="str">
        <f>D12</f>
        <v>Steven Andrey Soto Nuñez</v>
      </c>
      <c r="E20" s="102"/>
      <c r="F20" s="102"/>
      <c r="G20" s="102"/>
      <c r="H20" s="103"/>
      <c r="I20" s="98"/>
    </row>
    <row r="21" ht="21.0" customHeight="true">
      <c r="B21" s="104"/>
      <c r="C21" s="102" t="n">
        <v>2.0</v>
      </c>
      <c r="D21" s="101" t="str">
        <f>D13</f>
        <v>Matías Rojas Pérez</v>
      </c>
      <c r="E21" s="102"/>
      <c r="F21" s="102"/>
      <c r="G21" s="102"/>
      <c r="H21" s="105"/>
      <c r="I21" s="98"/>
    </row>
    <row r="22" ht="21.0" customHeight="true">
      <c r="B22" s="99" t="n">
        <v>3.0</v>
      </c>
      <c r="C22" s="102" t="n">
        <v>2.0</v>
      </c>
      <c r="D22" s="101" t="str">
        <f>D13</f>
        <v>Matías Rojas Pérez</v>
      </c>
      <c r="E22" s="102"/>
      <c r="F22" s="102"/>
      <c r="G22" s="102"/>
      <c r="H22" s="106"/>
      <c r="I22" s="98"/>
    </row>
    <row r="23" ht="21.0" customHeight="true">
      <c r="B23" s="104"/>
      <c r="C23" s="102" t="n">
        <v>3.0</v>
      </c>
      <c r="D23" s="101" t="str">
        <f>D14</f>
        <v>Luis Guillermo Rodriguez Solis</v>
      </c>
      <c r="E23" s="102"/>
      <c r="F23" s="102"/>
      <c r="G23" s="102"/>
      <c r="H23" s="105"/>
      <c r="I23" s="98"/>
    </row>
    <row r="24" ht="21.0" customHeight="true">
      <c r="B24" s="86"/>
      <c r="C24" s="86"/>
      <c r="D24" s="86"/>
      <c r="E24" s="86"/>
      <c r="F24" s="86"/>
      <c r="G24" s="86"/>
      <c r="H24" s="86"/>
      <c r="I24" s="86"/>
      <c r="J24" s="86"/>
    </row>
    <row r="25" ht="21.0" customHeight="true">
      <c r="B25" s="86"/>
      <c r="C25" s="86"/>
      <c r="D25" s="86"/>
      <c r="E25" s="86"/>
      <c r="F25" s="86"/>
      <c r="G25" s="86"/>
      <c r="H25" s="86"/>
      <c r="I25" s="86"/>
      <c r="J25" s="86"/>
    </row>
    <row r="26" ht="21.0" customHeight="true">
      <c r="B26" s="86"/>
      <c r="C26" s="86"/>
      <c r="D26" s="102" t="s">
        <v>83</v>
      </c>
      <c r="E26" s="86"/>
      <c r="F26" s="86"/>
      <c r="G26" s="86"/>
      <c r="H26" s="86"/>
      <c r="I26" s="86"/>
      <c r="J26" s="86"/>
    </row>
    <row r="27" ht="21.0" customHeight="true">
      <c r="D27" s="107" t="s">
        <v>84</v>
      </c>
      <c r="E27" s="86"/>
      <c r="F27" s="86"/>
    </row>
    <row r="28" ht="21.0" customHeight="true">
      <c r="D28" s="107" t="s">
        <v>85</v>
      </c>
      <c r="E28" s="86"/>
      <c r="F28" s="86"/>
    </row>
  </sheetData>
  <pageMargins bottom="0.75" footer="0.3" header="0.3" left="0.7" right="0.7" top="0.7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109"/>
    </row>
    <row r="5" ht="8.25" customHeight="true">
      <c r="D5" s="109"/>
    </row>
    <row r="6" ht="26.25" customHeight="true"/>
    <row r="7" ht="26.25" customHeight="true">
      <c r="C7" s="109"/>
      <c r="D7" s="109"/>
      <c r="G7" s="109" t="s">
        <v>66</v>
      </c>
      <c r="H7" s="135" t="n">
        <v>44833.64221628472</v>
      </c>
      <c r="J7" s="111"/>
    </row>
    <row r="8" ht="26.25" customHeight="true">
      <c r="C8" s="109"/>
      <c r="D8" s="109"/>
    </row>
    <row r="9" ht="21.0" customHeight="true">
      <c r="B9" s="112" t="s">
        <v>67</v>
      </c>
      <c r="C9" s="113"/>
      <c r="D9" s="114" t="s">
        <v>86</v>
      </c>
      <c r="E9" s="112" t="s">
        <v>68</v>
      </c>
      <c r="F9" s="114" t="s">
        <v>91</v>
      </c>
      <c r="G9" s="112" t="s">
        <v>69</v>
      </c>
      <c r="H9" s="115"/>
      <c r="I9" s="112"/>
      <c r="J9" s="115"/>
    </row>
    <row r="10" ht="21.0" customHeight="true"/>
    <row r="11" ht="21.0" customHeight="true">
      <c r="B11" s="116" t="s">
        <v>70</v>
      </c>
      <c r="C11" s="116" t="s">
        <v>71</v>
      </c>
      <c r="D11" s="116" t="s">
        <v>72</v>
      </c>
      <c r="E11" s="116" t="s">
        <v>73</v>
      </c>
      <c r="F11" s="116" t="s">
        <v>74</v>
      </c>
      <c r="G11" s="116" t="s">
        <v>75</v>
      </c>
    </row>
    <row r="12" ht="21.0" customHeight="true">
      <c r="B12" s="117" t="n">
        <v>1.0</v>
      </c>
      <c r="C12" s="118" t="n">
        <v>3157.0</v>
      </c>
      <c r="D12" s="119" t="str">
        <f>IF(ISBLANK(C12),"",VLOOKUP(C12,Inscripcion!$A$1:$E$200,2,FALSE))</f>
        <v>Alejandro Chaves Gallo</v>
      </c>
      <c r="E12" s="120" t="str">
        <f>IF(ISBLANK(C12),"",VLOOKUP(C12,Inscripcion!$A$1:$E$200,3,FALSE))</f>
        <v>Corredores</v>
      </c>
      <c r="F12" s="120" t="n">
        <f>IF(ISBLANK(C12),"",VLOOKUP(C12,Inscripcion!$A$1:$E$200,4,FALSE))</f>
        <v>5.0</v>
      </c>
      <c r="G12" s="120" t="n">
        <f>IF(ISBLANK(C12),"",VLOOKUP(C12,Inscripcion!$A$1:$E$200,5,FALSE))</f>
        <v>604.0</v>
      </c>
    </row>
    <row r="13" ht="21.0" customHeight="true">
      <c r="B13" s="117" t="n">
        <v>2.0</v>
      </c>
      <c r="C13" s="118" t="n">
        <v>4072.0</v>
      </c>
      <c r="D13" s="119" t="str">
        <f>IF(ISBLANK(C13),"",VLOOKUP(C13,Inscripcion!$A$1:$E$200,2,FALSE))</f>
        <v>Davis Santiago Bolaños Sanchez</v>
      </c>
      <c r="E13" s="120" t="str">
        <f>IF(ISBLANK(C13),"",VLOOKUP(C13,Inscripcion!$A$1:$E$200,3,FALSE))</f>
        <v>Club Griego Tenis de Mesa</v>
      </c>
      <c r="F13" s="120" t="str">
        <f>IF(ISBLANK(C13),"",VLOOKUP(C13,Inscripcion!$A$1:$E$200,4,FALSE))</f>
        <v>NUEVO AFILIADO</v>
      </c>
      <c r="G13" s="120" t="n">
        <f>IF(ISBLANK(C13),"",VLOOKUP(C13,Inscripcion!$A$1:$E$200,5,FALSE))</f>
        <v>500.0</v>
      </c>
    </row>
    <row r="14" ht="21.0" customHeight="true">
      <c r="B14" s="117" t="n">
        <v>3.0</v>
      </c>
      <c r="C14" s="118" t="n">
        <v>3984.0</v>
      </c>
      <c r="D14" s="119" t="str">
        <f>IF(ISBLANK(C14),"",VLOOKUP(C14,Inscripcion!$A$1:$E$200,2,FALSE))</f>
        <v>Fabián Sosa Cambronero</v>
      </c>
      <c r="E14" s="120" t="str">
        <f>IF(ISBLANK(C14),"",VLOOKUP(C14,Inscripcion!$A$1:$E$200,3,FALSE))</f>
        <v>Esparza</v>
      </c>
      <c r="F14" s="120" t="n">
        <f>IF(ISBLANK(C14),"",VLOOKUP(C14,Inscripcion!$A$1:$E$200,4,FALSE))</f>
        <v>34.0</v>
      </c>
      <c r="G14" s="120" t="n">
        <f>IF(ISBLANK(C14),"",VLOOKUP(C14,Inscripcion!$A$1:$E$200,5,FALSE))</f>
        <v>481.0</v>
      </c>
    </row>
    <row r="15" ht="21.0" customHeight="true">
      <c r="F15" s="121" t="s">
        <v>76</v>
      </c>
      <c r="G15" s="121" t="s">
        <v>76</v>
      </c>
    </row>
    <row r="16" ht="21.0" customHeight="true"/>
    <row r="17" ht="21.0" customHeight="true">
      <c r="B17" s="122" t="s">
        <v>77</v>
      </c>
      <c r="C17" s="122"/>
      <c r="D17" s="122" t="s">
        <v>78</v>
      </c>
      <c r="E17" s="123" t="s">
        <v>79</v>
      </c>
      <c r="F17" s="122" t="s">
        <v>80</v>
      </c>
      <c r="G17" s="122" t="s">
        <v>81</v>
      </c>
      <c r="H17" s="124" t="s">
        <v>82</v>
      </c>
      <c r="I17" s="125"/>
    </row>
    <row r="18" ht="21.0" customHeight="true">
      <c r="B18" s="126" t="n">
        <v>1.0</v>
      </c>
      <c r="C18" s="127" t="n">
        <v>1.0</v>
      </c>
      <c r="D18" s="128" t="str">
        <f>D12</f>
        <v>Alejandro Chaves Gallo</v>
      </c>
      <c r="E18" s="129"/>
      <c r="F18" s="129"/>
      <c r="G18" s="129"/>
      <c r="H18" s="130"/>
      <c r="I18" s="125"/>
    </row>
    <row r="19" ht="21.0" customHeight="true">
      <c r="B19" s="131"/>
      <c r="C19" s="127" t="n">
        <v>3.0</v>
      </c>
      <c r="D19" s="128" t="str">
        <f>D14</f>
        <v>Fabián Sosa Cambronero</v>
      </c>
      <c r="E19" s="129"/>
      <c r="F19" s="129"/>
      <c r="G19" s="129"/>
      <c r="H19" s="132"/>
      <c r="I19" s="125"/>
    </row>
    <row r="20" ht="21.0" customHeight="true">
      <c r="B20" s="126" t="n">
        <v>2.0</v>
      </c>
      <c r="C20" s="129" t="n">
        <v>1.0</v>
      </c>
      <c r="D20" s="128" t="str">
        <f>D12</f>
        <v>Alejandro Chaves Gallo</v>
      </c>
      <c r="E20" s="129"/>
      <c r="F20" s="129"/>
      <c r="G20" s="129"/>
      <c r="H20" s="130"/>
      <c r="I20" s="125"/>
    </row>
    <row r="21" ht="21.0" customHeight="true">
      <c r="B21" s="131"/>
      <c r="C21" s="129" t="n">
        <v>2.0</v>
      </c>
      <c r="D21" s="128" t="str">
        <f>D13</f>
        <v>Davis Santiago Bolaños Sanchez</v>
      </c>
      <c r="E21" s="129"/>
      <c r="F21" s="129"/>
      <c r="G21" s="129"/>
      <c r="H21" s="132"/>
      <c r="I21" s="125"/>
    </row>
    <row r="22" ht="21.0" customHeight="true">
      <c r="B22" s="126" t="n">
        <v>3.0</v>
      </c>
      <c r="C22" s="129" t="n">
        <v>2.0</v>
      </c>
      <c r="D22" s="128" t="str">
        <f>D13</f>
        <v>Davis Santiago Bolaños Sanchez</v>
      </c>
      <c r="E22" s="129"/>
      <c r="F22" s="129"/>
      <c r="G22" s="129"/>
      <c r="H22" s="133"/>
      <c r="I22" s="125"/>
    </row>
    <row r="23" ht="21.0" customHeight="true">
      <c r="B23" s="131"/>
      <c r="C23" s="129" t="n">
        <v>3.0</v>
      </c>
      <c r="D23" s="128" t="str">
        <f>D14</f>
        <v>Fabián Sosa Cambronero</v>
      </c>
      <c r="E23" s="129"/>
      <c r="F23" s="129"/>
      <c r="G23" s="129"/>
      <c r="H23" s="132"/>
      <c r="I23" s="125"/>
    </row>
    <row r="24" ht="21.0" customHeight="true">
      <c r="B24" s="113"/>
      <c r="C24" s="113"/>
      <c r="D24" s="113"/>
      <c r="E24" s="113"/>
      <c r="F24" s="113"/>
      <c r="G24" s="113"/>
      <c r="H24" s="113"/>
      <c r="I24" s="113"/>
      <c r="J24" s="113"/>
    </row>
    <row r="25" ht="21.0" customHeight="true">
      <c r="B25" s="113"/>
      <c r="C25" s="113"/>
      <c r="D25" s="113"/>
      <c r="E25" s="113"/>
      <c r="F25" s="113"/>
      <c r="G25" s="113"/>
      <c r="H25" s="113"/>
      <c r="I25" s="113"/>
      <c r="J25" s="113"/>
    </row>
    <row r="26" ht="21.0" customHeight="true">
      <c r="B26" s="113"/>
      <c r="C26" s="113"/>
      <c r="D26" s="129" t="s">
        <v>83</v>
      </c>
      <c r="E26" s="113"/>
      <c r="F26" s="113"/>
      <c r="G26" s="113"/>
      <c r="H26" s="113"/>
      <c r="I26" s="113"/>
      <c r="J26" s="113"/>
    </row>
    <row r="27" ht="21.0" customHeight="true">
      <c r="D27" s="134" t="s">
        <v>84</v>
      </c>
      <c r="E27" s="113"/>
      <c r="F27" s="113"/>
    </row>
    <row r="28" ht="21.0" customHeight="true">
      <c r="D28" s="134" t="s">
        <v>85</v>
      </c>
      <c r="E28" s="113"/>
      <c r="F28" s="113"/>
    </row>
  </sheetData>
  <pageMargins bottom="0.75" footer="0.3" header="0.3" left="0.7" right="0.7" top="0.7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136"/>
    </row>
    <row r="5" ht="8.25" customHeight="true">
      <c r="D5" s="136"/>
    </row>
    <row r="6" ht="26.25" customHeight="true"/>
    <row r="7" ht="26.25" customHeight="true">
      <c r="C7" s="136"/>
      <c r="D7" s="136"/>
      <c r="G7" s="136" t="s">
        <v>66</v>
      </c>
      <c r="H7" s="162" t="n">
        <v>44833.6422171875</v>
      </c>
      <c r="J7" s="138"/>
    </row>
    <row r="8" ht="26.25" customHeight="true">
      <c r="C8" s="136"/>
      <c r="D8" s="136"/>
    </row>
    <row r="9" ht="21.0" customHeight="true">
      <c r="B9" s="139" t="s">
        <v>67</v>
      </c>
      <c r="C9" s="140"/>
      <c r="D9" s="141" t="s">
        <v>86</v>
      </c>
      <c r="E9" s="139" t="s">
        <v>68</v>
      </c>
      <c r="F9" s="141" t="s">
        <v>92</v>
      </c>
      <c r="G9" s="139" t="s">
        <v>69</v>
      </c>
      <c r="H9" s="142"/>
      <c r="I9" s="139"/>
      <c r="J9" s="142"/>
    </row>
    <row r="10" ht="21.0" customHeight="true"/>
    <row r="11" ht="21.0" customHeight="true">
      <c r="B11" s="143" t="s">
        <v>70</v>
      </c>
      <c r="C11" s="143" t="s">
        <v>71</v>
      </c>
      <c r="D11" s="143" t="s">
        <v>72</v>
      </c>
      <c r="E11" s="143" t="s">
        <v>73</v>
      </c>
      <c r="F11" s="143" t="s">
        <v>74</v>
      </c>
      <c r="G11" s="143" t="s">
        <v>75</v>
      </c>
    </row>
    <row r="12" ht="21.0" customHeight="true">
      <c r="B12" s="144" t="n">
        <v>1.0</v>
      </c>
      <c r="C12" s="145" t="n">
        <v>3160.0</v>
      </c>
      <c r="D12" s="146" t="str">
        <f>IF(ISBLANK(C12),"",VLOOKUP(C12,Inscripcion!$A$1:$E$200,2,FALSE))</f>
        <v>Sebastian Mora Fuentes</v>
      </c>
      <c r="E12" s="147" t="str">
        <f>IF(ISBLANK(C12),"",VLOOKUP(C12,Inscripcion!$A$1:$E$200,3,FALSE))</f>
        <v>Santa Ana</v>
      </c>
      <c r="F12" s="147" t="n">
        <f>IF(ISBLANK(C12),"",VLOOKUP(C12,Inscripcion!$A$1:$E$200,4,FALSE))</f>
        <v>6.0</v>
      </c>
      <c r="G12" s="147" t="n">
        <f>IF(ISBLANK(C12),"",VLOOKUP(C12,Inscripcion!$A$1:$E$200,5,FALSE))</f>
        <v>584.0</v>
      </c>
    </row>
    <row r="13" ht="21.0" customHeight="true">
      <c r="B13" s="144" t="n">
        <v>2.0</v>
      </c>
      <c r="C13" s="145" t="n">
        <v>4052.0</v>
      </c>
      <c r="D13" s="146" t="str">
        <f>IF(ISBLANK(C13),"",VLOOKUP(C13,Inscripcion!$A$1:$E$200,2,FALSE))</f>
        <v>Kevin Arias Bravo</v>
      </c>
      <c r="E13" s="147" t="str">
        <f>IF(ISBLANK(C13),"",VLOOKUP(C13,Inscripcion!$A$1:$E$200,3,FALSE))</f>
        <v>Esparza</v>
      </c>
      <c r="F13" s="147" t="n">
        <f>IF(ISBLANK(C13),"",VLOOKUP(C13,Inscripcion!$A$1:$E$200,4,FALSE))</f>
        <v>23.0</v>
      </c>
      <c r="G13" s="147" t="n">
        <f>IF(ISBLANK(C13),"",VLOOKUP(C13,Inscripcion!$A$1:$E$200,5,FALSE))</f>
        <v>499.0</v>
      </c>
    </row>
    <row r="14" ht="21.0" customHeight="true">
      <c r="B14" s="144" t="n">
        <v>3.0</v>
      </c>
      <c r="C14" s="145" t="n">
        <v>3839.0</v>
      </c>
      <c r="D14" s="146" t="str">
        <f>IF(ISBLANK(C14),"",VLOOKUP(C14,Inscripcion!$A$1:$E$200,2,FALSE))</f>
        <v>Alberto Blanco Ledezma</v>
      </c>
      <c r="E14" s="147" t="str">
        <f>IF(ISBLANK(C14),"",VLOOKUP(C14,Inscripcion!$A$1:$E$200,3,FALSE))</f>
        <v>Perez Zeledon</v>
      </c>
      <c r="F14" s="147" t="n">
        <f>IF(ISBLANK(C14),"",VLOOKUP(C14,Inscripcion!$A$1:$E$200,4,FALSE))</f>
        <v>36.0</v>
      </c>
      <c r="G14" s="147" t="n">
        <f>IF(ISBLANK(C14),"",VLOOKUP(C14,Inscripcion!$A$1:$E$200,5,FALSE))</f>
        <v>473.0</v>
      </c>
    </row>
    <row r="15" ht="21.0" customHeight="true">
      <c r="F15" s="148" t="s">
        <v>76</v>
      </c>
      <c r="G15" s="148" t="s">
        <v>76</v>
      </c>
    </row>
    <row r="16" ht="21.0" customHeight="true"/>
    <row r="17" ht="21.0" customHeight="true">
      <c r="B17" s="149" t="s">
        <v>77</v>
      </c>
      <c r="C17" s="149"/>
      <c r="D17" s="149" t="s">
        <v>78</v>
      </c>
      <c r="E17" s="150" t="s">
        <v>79</v>
      </c>
      <c r="F17" s="149" t="s">
        <v>80</v>
      </c>
      <c r="G17" s="149" t="s">
        <v>81</v>
      </c>
      <c r="H17" s="151" t="s">
        <v>82</v>
      </c>
      <c r="I17" s="152"/>
    </row>
    <row r="18" ht="21.0" customHeight="true">
      <c r="B18" s="153" t="n">
        <v>1.0</v>
      </c>
      <c r="C18" s="154" t="n">
        <v>1.0</v>
      </c>
      <c r="D18" s="155" t="str">
        <f>D12</f>
        <v>Sebastian Mora Fuentes</v>
      </c>
      <c r="E18" s="156"/>
      <c r="F18" s="156"/>
      <c r="G18" s="156"/>
      <c r="H18" s="157"/>
      <c r="I18" s="152"/>
    </row>
    <row r="19" ht="21.0" customHeight="true">
      <c r="B19" s="158"/>
      <c r="C19" s="154" t="n">
        <v>3.0</v>
      </c>
      <c r="D19" s="155" t="str">
        <f>D14</f>
        <v>Alberto Blanco Ledezma</v>
      </c>
      <c r="E19" s="156"/>
      <c r="F19" s="156"/>
      <c r="G19" s="156"/>
      <c r="H19" s="159"/>
      <c r="I19" s="152"/>
    </row>
    <row r="20" ht="21.0" customHeight="true">
      <c r="B20" s="153" t="n">
        <v>2.0</v>
      </c>
      <c r="C20" s="156" t="n">
        <v>1.0</v>
      </c>
      <c r="D20" s="155" t="str">
        <f>D12</f>
        <v>Sebastian Mora Fuentes</v>
      </c>
      <c r="E20" s="156"/>
      <c r="F20" s="156"/>
      <c r="G20" s="156"/>
      <c r="H20" s="157"/>
      <c r="I20" s="152"/>
    </row>
    <row r="21" ht="21.0" customHeight="true">
      <c r="B21" s="158"/>
      <c r="C21" s="156" t="n">
        <v>2.0</v>
      </c>
      <c r="D21" s="155" t="str">
        <f>D13</f>
        <v>Kevin Arias Bravo</v>
      </c>
      <c r="E21" s="156"/>
      <c r="F21" s="156"/>
      <c r="G21" s="156"/>
      <c r="H21" s="159"/>
      <c r="I21" s="152"/>
    </row>
    <row r="22" ht="21.0" customHeight="true">
      <c r="B22" s="153" t="n">
        <v>3.0</v>
      </c>
      <c r="C22" s="156" t="n">
        <v>2.0</v>
      </c>
      <c r="D22" s="155" t="str">
        <f>D13</f>
        <v>Kevin Arias Bravo</v>
      </c>
      <c r="E22" s="156"/>
      <c r="F22" s="156"/>
      <c r="G22" s="156"/>
      <c r="H22" s="160"/>
      <c r="I22" s="152"/>
    </row>
    <row r="23" ht="21.0" customHeight="true">
      <c r="B23" s="158"/>
      <c r="C23" s="156" t="n">
        <v>3.0</v>
      </c>
      <c r="D23" s="155" t="str">
        <f>D14</f>
        <v>Alberto Blanco Ledezma</v>
      </c>
      <c r="E23" s="156"/>
      <c r="F23" s="156"/>
      <c r="G23" s="156"/>
      <c r="H23" s="159"/>
      <c r="I23" s="152"/>
    </row>
    <row r="24" ht="21.0" customHeight="true">
      <c r="B24" s="140"/>
      <c r="C24" s="140"/>
      <c r="D24" s="140"/>
      <c r="E24" s="140"/>
      <c r="F24" s="140"/>
      <c r="G24" s="140"/>
      <c r="H24" s="140"/>
      <c r="I24" s="140"/>
      <c r="J24" s="140"/>
    </row>
    <row r="25" ht="21.0" customHeight="true">
      <c r="B25" s="140"/>
      <c r="C25" s="140"/>
      <c r="D25" s="140"/>
      <c r="E25" s="140"/>
      <c r="F25" s="140"/>
      <c r="G25" s="140"/>
      <c r="H25" s="140"/>
      <c r="I25" s="140"/>
      <c r="J25" s="140"/>
    </row>
    <row r="26" ht="21.0" customHeight="true">
      <c r="B26" s="140"/>
      <c r="C26" s="140"/>
      <c r="D26" s="156" t="s">
        <v>83</v>
      </c>
      <c r="E26" s="140"/>
      <c r="F26" s="140"/>
      <c r="G26" s="140"/>
      <c r="H26" s="140"/>
      <c r="I26" s="140"/>
      <c r="J26" s="140"/>
    </row>
    <row r="27" ht="21.0" customHeight="true">
      <c r="D27" s="161" t="s">
        <v>84</v>
      </c>
      <c r="E27" s="140"/>
      <c r="F27" s="140"/>
    </row>
    <row r="28" ht="21.0" customHeight="true">
      <c r="D28" s="161" t="s">
        <v>85</v>
      </c>
      <c r="E28" s="140"/>
      <c r="F28" s="140"/>
    </row>
  </sheetData>
  <pageMargins bottom="0.75" footer="0.3" header="0.3" left="0.7" right="0.7" top="0.7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163"/>
    </row>
    <row r="5" ht="8.25" customHeight="true">
      <c r="D5" s="163"/>
    </row>
    <row r="6" ht="26.25" customHeight="true"/>
    <row r="7" ht="26.25" customHeight="true">
      <c r="C7" s="163"/>
      <c r="D7" s="163"/>
      <c r="G7" s="163" t="s">
        <v>66</v>
      </c>
      <c r="H7" s="189" t="n">
        <v>44833.64221809028</v>
      </c>
      <c r="J7" s="165"/>
    </row>
    <row r="8" ht="26.25" customHeight="true">
      <c r="C8" s="163"/>
      <c r="D8" s="163"/>
    </row>
    <row r="9" ht="21.0" customHeight="true">
      <c r="B9" s="166" t="s">
        <v>67</v>
      </c>
      <c r="C9" s="167"/>
      <c r="D9" s="168" t="s">
        <v>86</v>
      </c>
      <c r="E9" s="166" t="s">
        <v>68</v>
      </c>
      <c r="F9" s="168" t="s">
        <v>93</v>
      </c>
      <c r="G9" s="166" t="s">
        <v>69</v>
      </c>
      <c r="H9" s="169"/>
      <c r="I9" s="166"/>
      <c r="J9" s="169"/>
    </row>
    <row r="10" ht="21.0" customHeight="true"/>
    <row r="11" ht="21.0" customHeight="true">
      <c r="B11" s="170" t="s">
        <v>70</v>
      </c>
      <c r="C11" s="170" t="s">
        <v>71</v>
      </c>
      <c r="D11" s="170" t="s">
        <v>72</v>
      </c>
      <c r="E11" s="170" t="s">
        <v>73</v>
      </c>
      <c r="F11" s="170" t="s">
        <v>74</v>
      </c>
      <c r="G11" s="170" t="s">
        <v>75</v>
      </c>
    </row>
    <row r="12" ht="21.0" customHeight="true">
      <c r="B12" s="171" t="n">
        <v>1.0</v>
      </c>
      <c r="C12" s="172" t="n">
        <v>3309.0</v>
      </c>
      <c r="D12" s="173" t="str">
        <f>IF(ISBLANK(C12),"",VLOOKUP(C12,Inscripcion!$A$1:$E$200,2,FALSE))</f>
        <v>Sebastian Masis Murillo</v>
      </c>
      <c r="E12" s="174" t="str">
        <f>IF(ISBLANK(C12),"",VLOOKUP(C12,Inscripcion!$A$1:$E$200,3,FALSE))</f>
        <v>Cartago</v>
      </c>
      <c r="F12" s="174" t="n">
        <f>IF(ISBLANK(C12),"",VLOOKUP(C12,Inscripcion!$A$1:$E$200,4,FALSE))</f>
        <v>7.0</v>
      </c>
      <c r="G12" s="174" t="n">
        <f>IF(ISBLANK(C12),"",VLOOKUP(C12,Inscripcion!$A$1:$E$200,5,FALSE))</f>
        <v>580.0</v>
      </c>
    </row>
    <row r="13" ht="21.0" customHeight="true">
      <c r="B13" s="171" t="n">
        <v>2.0</v>
      </c>
      <c r="C13" s="172" t="n">
        <v>3712.0</v>
      </c>
      <c r="D13" s="173" t="str">
        <f>IF(ISBLANK(C13),"",VLOOKUP(C13,Inscripcion!$A$1:$E$200,2,FALSE))</f>
        <v>Andrés Charpentier Morera</v>
      </c>
      <c r="E13" s="174" t="str">
        <f>IF(ISBLANK(C13),"",VLOOKUP(C13,Inscripcion!$A$1:$E$200,3,FALSE))</f>
        <v>Alajuela</v>
      </c>
      <c r="F13" s="174" t="n">
        <f>IF(ISBLANK(C13),"",VLOOKUP(C13,Inscripcion!$A$1:$E$200,4,FALSE))</f>
        <v>22.0</v>
      </c>
      <c r="G13" s="174" t="n">
        <f>IF(ISBLANK(C13),"",VLOOKUP(C13,Inscripcion!$A$1:$E$200,5,FALSE))</f>
        <v>502.0</v>
      </c>
    </row>
    <row r="14" ht="21.0" customHeight="true">
      <c r="B14" s="171" t="n">
        <v>3.0</v>
      </c>
      <c r="C14" s="172" t="n">
        <v>3719.0</v>
      </c>
      <c r="D14" s="173" t="str">
        <f>IF(ISBLANK(C14),"",VLOOKUP(C14,Inscripcion!$A$1:$E$200,2,FALSE))</f>
        <v>Marcelo Masis Rodríguez</v>
      </c>
      <c r="E14" s="174" t="str">
        <f>IF(ISBLANK(C14),"",VLOOKUP(C14,Inscripcion!$A$1:$E$200,3,FALSE))</f>
        <v>Santa Ana</v>
      </c>
      <c r="F14" s="174" t="n">
        <f>IF(ISBLANK(C14),"",VLOOKUP(C14,Inscripcion!$A$1:$E$200,4,FALSE))</f>
        <v>35.0</v>
      </c>
      <c r="G14" s="174" t="n">
        <f>IF(ISBLANK(C14),"",VLOOKUP(C14,Inscripcion!$A$1:$E$200,5,FALSE))</f>
        <v>473.0</v>
      </c>
    </row>
    <row r="15" ht="21.0" customHeight="true">
      <c r="F15" s="175" t="s">
        <v>76</v>
      </c>
      <c r="G15" s="175" t="s">
        <v>76</v>
      </c>
    </row>
    <row r="16" ht="21.0" customHeight="true"/>
    <row r="17" ht="21.0" customHeight="true">
      <c r="B17" s="176" t="s">
        <v>77</v>
      </c>
      <c r="C17" s="176"/>
      <c r="D17" s="176" t="s">
        <v>78</v>
      </c>
      <c r="E17" s="177" t="s">
        <v>79</v>
      </c>
      <c r="F17" s="176" t="s">
        <v>80</v>
      </c>
      <c r="G17" s="176" t="s">
        <v>81</v>
      </c>
      <c r="H17" s="178" t="s">
        <v>82</v>
      </c>
      <c r="I17" s="179"/>
    </row>
    <row r="18" ht="21.0" customHeight="true">
      <c r="B18" s="180" t="n">
        <v>1.0</v>
      </c>
      <c r="C18" s="181" t="n">
        <v>1.0</v>
      </c>
      <c r="D18" s="182" t="str">
        <f>D12</f>
        <v>Sebastian Masis Murillo</v>
      </c>
      <c r="E18" s="183"/>
      <c r="F18" s="183"/>
      <c r="G18" s="183"/>
      <c r="H18" s="184"/>
      <c r="I18" s="179"/>
    </row>
    <row r="19" ht="21.0" customHeight="true">
      <c r="B19" s="185"/>
      <c r="C19" s="181" t="n">
        <v>3.0</v>
      </c>
      <c r="D19" s="182" t="str">
        <f>D14</f>
        <v>Marcelo Masis Rodríguez</v>
      </c>
      <c r="E19" s="183"/>
      <c r="F19" s="183"/>
      <c r="G19" s="183"/>
      <c r="H19" s="186"/>
      <c r="I19" s="179"/>
    </row>
    <row r="20" ht="21.0" customHeight="true">
      <c r="B20" s="180" t="n">
        <v>2.0</v>
      </c>
      <c r="C20" s="183" t="n">
        <v>1.0</v>
      </c>
      <c r="D20" s="182" t="str">
        <f>D12</f>
        <v>Sebastian Masis Murillo</v>
      </c>
      <c r="E20" s="183"/>
      <c r="F20" s="183"/>
      <c r="G20" s="183"/>
      <c r="H20" s="184"/>
      <c r="I20" s="179"/>
    </row>
    <row r="21" ht="21.0" customHeight="true">
      <c r="B21" s="185"/>
      <c r="C21" s="183" t="n">
        <v>2.0</v>
      </c>
      <c r="D21" s="182" t="str">
        <f>D13</f>
        <v>Andrés Charpentier Morera</v>
      </c>
      <c r="E21" s="183"/>
      <c r="F21" s="183"/>
      <c r="G21" s="183"/>
      <c r="H21" s="186"/>
      <c r="I21" s="179"/>
    </row>
    <row r="22" ht="21.0" customHeight="true">
      <c r="B22" s="180" t="n">
        <v>3.0</v>
      </c>
      <c r="C22" s="183" t="n">
        <v>2.0</v>
      </c>
      <c r="D22" s="182" t="str">
        <f>D13</f>
        <v>Andrés Charpentier Morera</v>
      </c>
      <c r="E22" s="183"/>
      <c r="F22" s="183"/>
      <c r="G22" s="183"/>
      <c r="H22" s="187"/>
      <c r="I22" s="179"/>
    </row>
    <row r="23" ht="21.0" customHeight="true">
      <c r="B23" s="185"/>
      <c r="C23" s="183" t="n">
        <v>3.0</v>
      </c>
      <c r="D23" s="182" t="str">
        <f>D14</f>
        <v>Marcelo Masis Rodríguez</v>
      </c>
      <c r="E23" s="183"/>
      <c r="F23" s="183"/>
      <c r="G23" s="183"/>
      <c r="H23" s="186"/>
      <c r="I23" s="179"/>
    </row>
    <row r="24" ht="21.0" customHeight="true">
      <c r="B24" s="167"/>
      <c r="C24" s="167"/>
      <c r="D24" s="167"/>
      <c r="E24" s="167"/>
      <c r="F24" s="167"/>
      <c r="G24" s="167"/>
      <c r="H24" s="167"/>
      <c r="I24" s="167"/>
      <c r="J24" s="167"/>
    </row>
    <row r="25" ht="21.0" customHeight="true">
      <c r="B25" s="167"/>
      <c r="C25" s="167"/>
      <c r="D25" s="167"/>
      <c r="E25" s="167"/>
      <c r="F25" s="167"/>
      <c r="G25" s="167"/>
      <c r="H25" s="167"/>
      <c r="I25" s="167"/>
      <c r="J25" s="167"/>
    </row>
    <row r="26" ht="21.0" customHeight="true">
      <c r="B26" s="167"/>
      <c r="C26" s="167"/>
      <c r="D26" s="183" t="s">
        <v>83</v>
      </c>
      <c r="E26" s="167"/>
      <c r="F26" s="167"/>
      <c r="G26" s="167"/>
      <c r="H26" s="167"/>
      <c r="I26" s="167"/>
      <c r="J26" s="167"/>
    </row>
    <row r="27" ht="21.0" customHeight="true">
      <c r="D27" s="188" t="s">
        <v>84</v>
      </c>
      <c r="E27" s="167"/>
      <c r="F27" s="167"/>
    </row>
    <row r="28" ht="21.0" customHeight="true">
      <c r="D28" s="188" t="s">
        <v>85</v>
      </c>
      <c r="E28" s="167"/>
      <c r="F28" s="167"/>
    </row>
  </sheetData>
  <pageMargins bottom="0.75" footer="0.3" header="0.3" left="0.7" right="0.7" top="0.7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190"/>
    </row>
    <row r="5" ht="8.25" customHeight="true">
      <c r="D5" s="190"/>
    </row>
    <row r="6" ht="26.25" customHeight="true"/>
    <row r="7" ht="26.25" customHeight="true">
      <c r="C7" s="190"/>
      <c r="D7" s="190"/>
      <c r="G7" s="190" t="s">
        <v>66</v>
      </c>
      <c r="H7" s="216" t="n">
        <v>44833.64221899305</v>
      </c>
      <c r="J7" s="192"/>
    </row>
    <row r="8" ht="26.25" customHeight="true">
      <c r="C8" s="190"/>
      <c r="D8" s="190"/>
    </row>
    <row r="9" ht="21.0" customHeight="true">
      <c r="B9" s="193" t="s">
        <v>67</v>
      </c>
      <c r="C9" s="194"/>
      <c r="D9" s="195" t="s">
        <v>86</v>
      </c>
      <c r="E9" s="193" t="s">
        <v>68</v>
      </c>
      <c r="F9" s="195" t="s">
        <v>94</v>
      </c>
      <c r="G9" s="193" t="s">
        <v>69</v>
      </c>
      <c r="H9" s="196"/>
      <c r="I9" s="193"/>
      <c r="J9" s="196"/>
    </row>
    <row r="10" ht="21.0" customHeight="true"/>
    <row r="11" ht="21.0" customHeight="true">
      <c r="B11" s="197" t="s">
        <v>70</v>
      </c>
      <c r="C11" s="197" t="s">
        <v>71</v>
      </c>
      <c r="D11" s="197" t="s">
        <v>72</v>
      </c>
      <c r="E11" s="197" t="s">
        <v>73</v>
      </c>
      <c r="F11" s="197" t="s">
        <v>74</v>
      </c>
      <c r="G11" s="197" t="s">
        <v>75</v>
      </c>
    </row>
    <row r="12" ht="21.0" customHeight="true">
      <c r="B12" s="198" t="n">
        <v>1.0</v>
      </c>
      <c r="C12" s="199" t="n">
        <v>2883.0</v>
      </c>
      <c r="D12" s="200" t="str">
        <f>IF(ISBLANK(C12),"",VLOOKUP(C12,Inscripcion!$A$1:$E$200,2,FALSE))</f>
        <v>David Josue Sanchez Murillo</v>
      </c>
      <c r="E12" s="201" t="str">
        <f>IF(ISBLANK(C12),"",VLOOKUP(C12,Inscripcion!$A$1:$E$200,3,FALSE))</f>
        <v>Alajuela</v>
      </c>
      <c r="F12" s="201" t="n">
        <f>IF(ISBLANK(C12),"",VLOOKUP(C12,Inscripcion!$A$1:$E$200,4,FALSE))</f>
        <v>8.0</v>
      </c>
      <c r="G12" s="201" t="n">
        <f>IF(ISBLANK(C12),"",VLOOKUP(C12,Inscripcion!$A$1:$E$200,5,FALSE))</f>
        <v>579.0</v>
      </c>
    </row>
    <row r="13" ht="21.0" customHeight="true">
      <c r="B13" s="198" t="n">
        <v>2.0</v>
      </c>
      <c r="C13" s="199" t="n">
        <v>4071.0</v>
      </c>
      <c r="D13" s="200" t="str">
        <f>IF(ISBLANK(C13),"",VLOOKUP(C13,Inscripcion!$A$1:$E$200,2,FALSE))</f>
        <v>Jose María Piedra Monge</v>
      </c>
      <c r="E13" s="201" t="str">
        <f>IF(ISBLANK(C13),"",VLOOKUP(C13,Inscripcion!$A$1:$E$200,3,FALSE))</f>
        <v>Cartago</v>
      </c>
      <c r="F13" s="201" t="str">
        <f>IF(ISBLANK(C13),"",VLOOKUP(C13,Inscripcion!$A$1:$E$200,4,FALSE))</f>
        <v>NUEVO AFILIADO</v>
      </c>
      <c r="G13" s="201" t="n">
        <f>IF(ISBLANK(C13),"",VLOOKUP(C13,Inscripcion!$A$1:$E$200,5,FALSE))</f>
        <v>500.0</v>
      </c>
    </row>
    <row r="14" ht="21.0" customHeight="true">
      <c r="B14" s="198" t="n">
        <v>3.0</v>
      </c>
      <c r="C14" s="199" t="n">
        <v>3976.0</v>
      </c>
      <c r="D14" s="200" t="str">
        <f>IF(ISBLANK(C14),"",VLOOKUP(C14,Inscripcion!$A$1:$E$200,2,FALSE))</f>
        <v>Julian Andres Quesada Serrano</v>
      </c>
      <c r="E14" s="201" t="str">
        <f>IF(ISBLANK(C14),"",VLOOKUP(C14,Inscripcion!$A$1:$E$200,3,FALSE))</f>
        <v>Montes de Oca</v>
      </c>
      <c r="F14" s="201" t="n">
        <f>IF(ISBLANK(C14),"",VLOOKUP(C14,Inscripcion!$A$1:$E$200,4,FALSE))</f>
        <v>37.0</v>
      </c>
      <c r="G14" s="201" t="n">
        <f>IF(ISBLANK(C14),"",VLOOKUP(C14,Inscripcion!$A$1:$E$200,5,FALSE))</f>
        <v>472.0</v>
      </c>
    </row>
    <row r="15" ht="21.0" customHeight="true">
      <c r="F15" s="202" t="s">
        <v>76</v>
      </c>
      <c r="G15" s="202" t="s">
        <v>76</v>
      </c>
    </row>
    <row r="16" ht="21.0" customHeight="true"/>
    <row r="17" ht="21.0" customHeight="true">
      <c r="B17" s="203" t="s">
        <v>77</v>
      </c>
      <c r="C17" s="203"/>
      <c r="D17" s="203" t="s">
        <v>78</v>
      </c>
      <c r="E17" s="204" t="s">
        <v>79</v>
      </c>
      <c r="F17" s="203" t="s">
        <v>80</v>
      </c>
      <c r="G17" s="203" t="s">
        <v>81</v>
      </c>
      <c r="H17" s="205" t="s">
        <v>82</v>
      </c>
      <c r="I17" s="206"/>
    </row>
    <row r="18" ht="21.0" customHeight="true">
      <c r="B18" s="207" t="n">
        <v>1.0</v>
      </c>
      <c r="C18" s="208" t="n">
        <v>1.0</v>
      </c>
      <c r="D18" s="209" t="str">
        <f>D12</f>
        <v>David Josue Sanchez Murillo</v>
      </c>
      <c r="E18" s="210"/>
      <c r="F18" s="210"/>
      <c r="G18" s="210"/>
      <c r="H18" s="211"/>
      <c r="I18" s="206"/>
    </row>
    <row r="19" ht="21.0" customHeight="true">
      <c r="B19" s="212"/>
      <c r="C19" s="208" t="n">
        <v>3.0</v>
      </c>
      <c r="D19" s="209" t="str">
        <f>D14</f>
        <v>Julian Andres Quesada Serrano</v>
      </c>
      <c r="E19" s="210"/>
      <c r="F19" s="210"/>
      <c r="G19" s="210"/>
      <c r="H19" s="213"/>
      <c r="I19" s="206"/>
    </row>
    <row r="20" ht="21.0" customHeight="true">
      <c r="B20" s="207" t="n">
        <v>2.0</v>
      </c>
      <c r="C20" s="210" t="n">
        <v>1.0</v>
      </c>
      <c r="D20" s="209" t="str">
        <f>D12</f>
        <v>David Josue Sanchez Murillo</v>
      </c>
      <c r="E20" s="210"/>
      <c r="F20" s="210"/>
      <c r="G20" s="210"/>
      <c r="H20" s="211"/>
      <c r="I20" s="206"/>
    </row>
    <row r="21" ht="21.0" customHeight="true">
      <c r="B21" s="212"/>
      <c r="C21" s="210" t="n">
        <v>2.0</v>
      </c>
      <c r="D21" s="209" t="str">
        <f>D13</f>
        <v>Jose María Piedra Monge</v>
      </c>
      <c r="E21" s="210"/>
      <c r="F21" s="210"/>
      <c r="G21" s="210"/>
      <c r="H21" s="213"/>
      <c r="I21" s="206"/>
    </row>
    <row r="22" ht="21.0" customHeight="true">
      <c r="B22" s="207" t="n">
        <v>3.0</v>
      </c>
      <c r="C22" s="210" t="n">
        <v>2.0</v>
      </c>
      <c r="D22" s="209" t="str">
        <f>D13</f>
        <v>Jose María Piedra Monge</v>
      </c>
      <c r="E22" s="210"/>
      <c r="F22" s="210"/>
      <c r="G22" s="210"/>
      <c r="H22" s="214"/>
      <c r="I22" s="206"/>
    </row>
    <row r="23" ht="21.0" customHeight="true">
      <c r="B23" s="212"/>
      <c r="C23" s="210" t="n">
        <v>3.0</v>
      </c>
      <c r="D23" s="209" t="str">
        <f>D14</f>
        <v>Julian Andres Quesada Serrano</v>
      </c>
      <c r="E23" s="210"/>
      <c r="F23" s="210"/>
      <c r="G23" s="210"/>
      <c r="H23" s="213"/>
      <c r="I23" s="206"/>
    </row>
    <row r="24" ht="21.0" customHeight="true">
      <c r="B24" s="194"/>
      <c r="C24" s="194"/>
      <c r="D24" s="194"/>
      <c r="E24" s="194"/>
      <c r="F24" s="194"/>
      <c r="G24" s="194"/>
      <c r="H24" s="194"/>
      <c r="I24" s="194"/>
      <c r="J24" s="194"/>
    </row>
    <row r="25" ht="21.0" customHeight="true">
      <c r="B25" s="194"/>
      <c r="C25" s="194"/>
      <c r="D25" s="194"/>
      <c r="E25" s="194"/>
      <c r="F25" s="194"/>
      <c r="G25" s="194"/>
      <c r="H25" s="194"/>
      <c r="I25" s="194"/>
      <c r="J25" s="194"/>
    </row>
    <row r="26" ht="21.0" customHeight="true">
      <c r="B26" s="194"/>
      <c r="C26" s="194"/>
      <c r="D26" s="210" t="s">
        <v>83</v>
      </c>
      <c r="E26" s="194"/>
      <c r="F26" s="194"/>
      <c r="G26" s="194"/>
      <c r="H26" s="194"/>
      <c r="I26" s="194"/>
      <c r="J26" s="194"/>
    </row>
    <row r="27" ht="21.0" customHeight="true">
      <c r="D27" s="215" t="s">
        <v>84</v>
      </c>
      <c r="E27" s="194"/>
      <c r="F27" s="194"/>
    </row>
    <row r="28" ht="21.0" customHeight="true">
      <c r="D28" s="215" t="s">
        <v>85</v>
      </c>
      <c r="E28" s="194"/>
      <c r="F28" s="194"/>
    </row>
  </sheetData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2022-09-29T21:24:46Z</dcterms:created>
  <dc:creator>Apache POI</dc:creator>
</cp:coreProperties>
</file>