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González\Documents\DEPORTE\4TO RANK NAC 2022\4TO RANK NAC 2022\"/>
    </mc:Choice>
  </mc:AlternateContent>
  <xr:revisionPtr revIDLastSave="0" documentId="13_ncr:1_{241114C3-FF8F-48E9-BB9C-2B70740B37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12" r:id="rId8"/>
    <sheet name="Grupo 8 (H)" sheetId="9" r:id="rId9"/>
    <sheet name="Rifa" sheetId="10" r:id="rId10"/>
    <sheet name="Llave" sheetId="11" r:id="rId11"/>
  </sheets>
  <definedNames>
    <definedName name="_xlnm._FilterDatabase" localSheetId="0" hidden="1">Inscripcion!$A$3:$F$29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2" l="1"/>
  <c r="F15" i="12"/>
  <c r="E15" i="12"/>
  <c r="D15" i="12"/>
  <c r="D20" i="12" s="1"/>
  <c r="D25" i="12" s="1"/>
  <c r="G14" i="12"/>
  <c r="F14" i="12"/>
  <c r="E14" i="12"/>
  <c r="D14" i="12"/>
  <c r="D19" i="12" s="1"/>
  <c r="D24" i="12" s="1"/>
  <c r="D29" i="12" s="1"/>
  <c r="G13" i="12"/>
  <c r="F13" i="12"/>
  <c r="E13" i="12"/>
  <c r="D13" i="12"/>
  <c r="D21" i="12" s="1"/>
  <c r="G12" i="12"/>
  <c r="F12" i="12"/>
  <c r="E12" i="12"/>
  <c r="D12" i="12"/>
  <c r="D26" i="12" s="1"/>
  <c r="W26" i="11"/>
  <c r="V26" i="11"/>
  <c r="U26" i="11"/>
  <c r="T26" i="11"/>
  <c r="W25" i="11"/>
  <c r="V25" i="11"/>
  <c r="U25" i="11"/>
  <c r="T25" i="11"/>
  <c r="W24" i="11"/>
  <c r="V24" i="11"/>
  <c r="U24" i="11"/>
  <c r="T24" i="11"/>
  <c r="W23" i="11"/>
  <c r="V23" i="11"/>
  <c r="U23" i="11"/>
  <c r="T23" i="11"/>
  <c r="D23" i="11"/>
  <c r="F23" i="11" s="1"/>
  <c r="W22" i="11"/>
  <c r="V22" i="11"/>
  <c r="U22" i="11"/>
  <c r="T22" i="11"/>
  <c r="D22" i="11"/>
  <c r="F22" i="11" s="1"/>
  <c r="W21" i="11"/>
  <c r="V21" i="11"/>
  <c r="U21" i="11"/>
  <c r="T21" i="11"/>
  <c r="D21" i="11"/>
  <c r="F21" i="11" s="1"/>
  <c r="W20" i="11"/>
  <c r="V20" i="11"/>
  <c r="U20" i="11"/>
  <c r="T20" i="11"/>
  <c r="D20" i="11"/>
  <c r="F20" i="11" s="1"/>
  <c r="W19" i="11"/>
  <c r="V19" i="11"/>
  <c r="U19" i="11"/>
  <c r="T19" i="11"/>
  <c r="D19" i="11"/>
  <c r="F19" i="11" s="1"/>
  <c r="W15" i="11"/>
  <c r="V15" i="11"/>
  <c r="X15" i="11" s="1"/>
  <c r="X26" i="11" s="1"/>
  <c r="U15" i="11"/>
  <c r="T15" i="11"/>
  <c r="W14" i="11"/>
  <c r="V14" i="11"/>
  <c r="X14" i="11" s="1"/>
  <c r="X25" i="11" s="1"/>
  <c r="U14" i="11"/>
  <c r="T14" i="11"/>
  <c r="W13" i="11"/>
  <c r="V13" i="11"/>
  <c r="X13" i="11" s="1"/>
  <c r="X24" i="11" s="1"/>
  <c r="U13" i="11"/>
  <c r="T13" i="11"/>
  <c r="W12" i="11"/>
  <c r="V12" i="11"/>
  <c r="X12" i="11" s="1"/>
  <c r="X23" i="11" s="1"/>
  <c r="U12" i="11"/>
  <c r="T12" i="11"/>
  <c r="W11" i="11"/>
  <c r="V11" i="11"/>
  <c r="X11" i="11" s="1"/>
  <c r="X22" i="11" s="1"/>
  <c r="U11" i="11"/>
  <c r="T11" i="11"/>
  <c r="W10" i="11"/>
  <c r="V10" i="11"/>
  <c r="X10" i="11" s="1"/>
  <c r="X21" i="11" s="1"/>
  <c r="U10" i="11"/>
  <c r="T10" i="11"/>
  <c r="W9" i="11"/>
  <c r="V9" i="11"/>
  <c r="X9" i="11" s="1"/>
  <c r="X20" i="11" s="1"/>
  <c r="U9" i="11"/>
  <c r="T9" i="11"/>
  <c r="W8" i="11"/>
  <c r="V8" i="11"/>
  <c r="X8" i="11" s="1"/>
  <c r="X19" i="11" s="1"/>
  <c r="U8" i="11"/>
  <c r="T8" i="11"/>
  <c r="G15" i="9"/>
  <c r="F15" i="9"/>
  <c r="E15" i="9"/>
  <c r="D15" i="9"/>
  <c r="D20" i="9" s="1"/>
  <c r="D25" i="9" s="1"/>
  <c r="G14" i="9"/>
  <c r="F14" i="9"/>
  <c r="E14" i="9"/>
  <c r="D14" i="9"/>
  <c r="D19" i="9" s="1"/>
  <c r="D24" i="9" s="1"/>
  <c r="D29" i="9" s="1"/>
  <c r="G13" i="9"/>
  <c r="F13" i="9"/>
  <c r="E13" i="9"/>
  <c r="D13" i="9"/>
  <c r="D21" i="9" s="1"/>
  <c r="G12" i="9"/>
  <c r="F12" i="9"/>
  <c r="E12" i="9"/>
  <c r="D12" i="9"/>
  <c r="D26" i="9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20" i="4" s="1"/>
  <c r="G14" i="3"/>
  <c r="F14" i="3"/>
  <c r="E14" i="3"/>
  <c r="D14" i="3"/>
  <c r="D19" i="3" s="1"/>
  <c r="G13" i="3"/>
  <c r="F13" i="3"/>
  <c r="E13" i="3"/>
  <c r="D13" i="3"/>
  <c r="D21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22" i="12" l="1"/>
  <c r="D23" i="12"/>
  <c r="D18" i="12"/>
  <c r="D27" i="12"/>
  <c r="D28" i="12"/>
  <c r="D23" i="4"/>
  <c r="D23" i="9"/>
  <c r="D27" i="9"/>
  <c r="D23" i="3"/>
  <c r="D22" i="2"/>
  <c r="D19" i="7"/>
  <c r="D28" i="9"/>
  <c r="D20" i="7"/>
  <c r="D21" i="6"/>
  <c r="D22" i="7"/>
  <c r="D18" i="4"/>
  <c r="D18" i="5"/>
  <c r="D20" i="3"/>
  <c r="D19" i="5"/>
  <c r="D22" i="3"/>
  <c r="D21" i="4"/>
  <c r="D22" i="9"/>
  <c r="D8" i="11"/>
  <c r="D9" i="11"/>
  <c r="D10" i="11"/>
  <c r="D11" i="11"/>
  <c r="D12" i="11"/>
  <c r="D13" i="11"/>
  <c r="D14" i="11"/>
  <c r="D15" i="11"/>
  <c r="D16" i="11"/>
  <c r="D18" i="2"/>
  <c r="D18" i="6"/>
  <c r="E19" i="11"/>
  <c r="E20" i="11"/>
  <c r="E21" i="11"/>
  <c r="E22" i="11"/>
  <c r="E23" i="11"/>
  <c r="D19" i="2"/>
  <c r="D21" i="5"/>
  <c r="D19" i="6"/>
  <c r="D17" i="11"/>
  <c r="D18" i="9"/>
  <c r="D18" i="11"/>
  <c r="E14" i="11" l="1"/>
  <c r="F14" i="11"/>
  <c r="F13" i="11"/>
  <c r="E13" i="11"/>
  <c r="F17" i="11"/>
  <c r="E17" i="11"/>
  <c r="E11" i="11"/>
  <c r="F11" i="11"/>
  <c r="E10" i="11"/>
  <c r="F10" i="11"/>
  <c r="F9" i="11"/>
  <c r="E9" i="11"/>
  <c r="F12" i="11"/>
  <c r="E12" i="11"/>
  <c r="F16" i="11"/>
  <c r="E16" i="11"/>
  <c r="E8" i="11"/>
  <c r="F8" i="11"/>
  <c r="E18" i="11"/>
  <c r="F18" i="11"/>
  <c r="F15" i="11"/>
  <c r="E15" i="11"/>
</calcChain>
</file>

<file path=xl/sharedStrings.xml><?xml version="1.0" encoding="utf-8"?>
<sst xmlns="http://schemas.openxmlformats.org/spreadsheetml/2006/main" count="347" uniqueCount="112">
  <si>
    <t>4TO RANK NAC 2022</t>
  </si>
  <si>
    <t>REPORTE DE INSCRIPCION PARA SEGUNDA</t>
  </si>
  <si>
    <t>CARNE</t>
  </si>
  <si>
    <t>NOMBRE</t>
  </si>
  <si>
    <t>CLUB</t>
  </si>
  <si>
    <t>RANKING</t>
  </si>
  <si>
    <t>PUNTOS</t>
  </si>
  <si>
    <t>Victor Carranza Sanchez</t>
  </si>
  <si>
    <t>Perez Zeledon</t>
  </si>
  <si>
    <t>Carlos Andrés Fallas</t>
  </si>
  <si>
    <t>Santa Ana</t>
  </si>
  <si>
    <t>Harold Fletes Rodriguez</t>
  </si>
  <si>
    <t>UNED</t>
  </si>
  <si>
    <t>Steven Bonilla Villalobos</t>
  </si>
  <si>
    <t>UNED/EL CARMEN HEREDIA</t>
  </si>
  <si>
    <t>Jimmy Pérez Ramirez</t>
  </si>
  <si>
    <t>Carmen Heredia</t>
  </si>
  <si>
    <t>Jose Daniel Hernandez Zamora</t>
  </si>
  <si>
    <t>San Jose</t>
  </si>
  <si>
    <t>Josue Daniel Sanchez Molina</t>
  </si>
  <si>
    <t>Alajuela</t>
  </si>
  <si>
    <t>Oscar Rodríguez Castro</t>
  </si>
  <si>
    <t>Coronado</t>
  </si>
  <si>
    <t>Victor Ureña Vargas</t>
  </si>
  <si>
    <t>Escazu</t>
  </si>
  <si>
    <t>Josué Ulate Acuña</t>
  </si>
  <si>
    <t>El Carmen de Heredia</t>
  </si>
  <si>
    <t>Johnny Francisco Vasquez Sanchez</t>
  </si>
  <si>
    <t>Ronald Ignacio Solano Méndez</t>
  </si>
  <si>
    <t>Santo Domingo</t>
  </si>
  <si>
    <t>Felipe Arturo Arriaga Lizano</t>
  </si>
  <si>
    <t>San José/UCR</t>
  </si>
  <si>
    <t>Minor Vindas</t>
  </si>
  <si>
    <t>Carmen de Heredia</t>
  </si>
  <si>
    <t>Alejandro Cordero Araya</t>
  </si>
  <si>
    <t>Pablo Andres Quesada Campos</t>
  </si>
  <si>
    <t>Corredores</t>
  </si>
  <si>
    <t>Alexander Quiros Cordero</t>
  </si>
  <si>
    <t>Vasquez de Coronado</t>
  </si>
  <si>
    <t>Samuel Gómez Villanueva</t>
  </si>
  <si>
    <t>Steven Aguilar Víquez</t>
  </si>
  <si>
    <t>José Quesada Rojas</t>
  </si>
  <si>
    <t>Nicole Granados Mora</t>
  </si>
  <si>
    <t>Elias Vega Reyes</t>
  </si>
  <si>
    <t>Alejandro Pereira Gutierrez</t>
  </si>
  <si>
    <t>José Pérez Novoa</t>
  </si>
  <si>
    <t>Daniel Jacobo González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</si>
  <si>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</si>
  <si>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</si>
  <si>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</si>
  <si>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</si>
  <si>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</si>
  <si>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</si>
  <si>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</si>
  <si>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</si>
  <si>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</si>
  <si>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</si>
  <si>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</si>
  <si>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JUGADOR</t>
  </si>
  <si>
    <t>1º set</t>
  </si>
  <si>
    <t>2º set</t>
  </si>
  <si>
    <t>3º set</t>
  </si>
  <si>
    <t>4º set</t>
  </si>
  <si>
    <t xml:space="preserve">5º set </t>
  </si>
  <si>
    <t xml:space="preserve">Ganador </t>
  </si>
  <si>
    <t>Clasificados (# de carne)</t>
  </si>
  <si>
    <t>1º</t>
  </si>
  <si>
    <t>2º</t>
  </si>
  <si>
    <t>SEGUNDA</t>
  </si>
  <si>
    <t>1 (A)</t>
  </si>
  <si>
    <t>2 (B)</t>
  </si>
  <si>
    <t>3 (C)</t>
  </si>
  <si>
    <t>4 (D)</t>
  </si>
  <si>
    <t>5 (E)</t>
  </si>
  <si>
    <t>6 (F)</t>
  </si>
  <si>
    <t>7 (G)</t>
  </si>
  <si>
    <t xml:space="preserve">Fecha: </t>
  </si>
  <si>
    <t>Categoría:</t>
  </si>
  <si>
    <t>Nº</t>
  </si>
  <si>
    <t>8 (H)</t>
  </si>
  <si>
    <t>Pegue el resultado de la rifa abajo</t>
  </si>
  <si>
    <t>Posicion en la llave</t>
  </si>
  <si>
    <t>1A</t>
  </si>
  <si>
    <t>2B</t>
  </si>
  <si>
    <t>2D</t>
  </si>
  <si>
    <t>1E</t>
  </si>
  <si>
    <t>1H</t>
  </si>
  <si>
    <t>2F</t>
  </si>
  <si>
    <t>2G</t>
  </si>
  <si>
    <t>1C</t>
  </si>
  <si>
    <t>1D</t>
  </si>
  <si>
    <t>2C</t>
  </si>
  <si>
    <t>2H</t>
  </si>
  <si>
    <t>1F</t>
  </si>
  <si>
    <t>1G</t>
  </si>
  <si>
    <t>2A</t>
  </si>
  <si>
    <t>2E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</si>
  <si>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</si>
  <si>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</si>
  <si>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</si>
  <si>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</si>
  <si>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</si>
  <si>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</si>
  <si>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</si>
  <si>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</si>
  <si>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</si>
  <si>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</si>
  <si>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</si>
  <si>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</si>
  <si>
    <t>Daniel Alvarado Brenes</t>
  </si>
  <si>
    <t>Cartago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</si>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</sst>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0" fontId="16" fillId="2" borderId="3" xfId="0" applyNumberFormat="1" applyFont="1" applyFill="1" applyBorder="1" applyAlignment="1">
      <alignment horizontal="center"/>
    </xf>
    <xf numFmtId="0" fontId="17" fillId="2" borderId="4" xfId="0" applyNumberFormat="1" applyFont="1" applyFill="1" applyBorder="1"/>
    <xf numFmtId="0" fontId="18" fillId="2" borderId="2" xfId="0" applyNumberFormat="1" applyFont="1" applyFill="1" applyBorder="1"/>
    <xf numFmtId="0" fontId="19" fillId="2" borderId="2" xfId="0" applyNumberFormat="1" applyFont="1" applyFill="1" applyBorder="1"/>
    <xf numFmtId="0" fontId="20" fillId="2" borderId="5" xfId="0" applyNumberFormat="1" applyFont="1" applyFill="1" applyBorder="1"/>
    <xf numFmtId="0" fontId="21" fillId="2" borderId="3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3" xfId="0" applyNumberFormat="1" applyFont="1" applyFill="1" applyBorder="1" applyAlignment="1">
      <alignment horizontal="center"/>
    </xf>
    <xf numFmtId="0" fontId="42" fillId="2" borderId="3" xfId="0" applyNumberFormat="1" applyFont="1" applyFill="1" applyBorder="1" applyAlignment="1">
      <alignment horizontal="center"/>
    </xf>
    <xf numFmtId="0" fontId="43" fillId="2" borderId="4" xfId="0" applyNumberFormat="1" applyFont="1" applyFill="1" applyBorder="1"/>
    <xf numFmtId="0" fontId="44" fillId="2" borderId="2" xfId="0" applyNumberFormat="1" applyFont="1" applyFill="1" applyBorder="1"/>
    <xf numFmtId="0" fontId="45" fillId="2" borderId="2" xfId="0" applyNumberFormat="1" applyFont="1" applyFill="1" applyBorder="1"/>
    <xf numFmtId="0" fontId="46" fillId="2" borderId="5" xfId="0" applyNumberFormat="1" applyFont="1" applyFill="1" applyBorder="1"/>
    <xf numFmtId="0" fontId="47" fillId="2" borderId="3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3" xfId="0" applyNumberFormat="1" applyFont="1" applyFill="1" applyBorder="1" applyAlignment="1">
      <alignment horizontal="center"/>
    </xf>
    <xf numFmtId="0" fontId="68" fillId="2" borderId="3" xfId="0" applyNumberFormat="1" applyFont="1" applyFill="1" applyBorder="1" applyAlignment="1">
      <alignment horizontal="center"/>
    </xf>
    <xf numFmtId="0" fontId="69" fillId="2" borderId="4" xfId="0" applyNumberFormat="1" applyFont="1" applyFill="1" applyBorder="1"/>
    <xf numFmtId="0" fontId="70" fillId="2" borderId="2" xfId="0" applyNumberFormat="1" applyFont="1" applyFill="1" applyBorder="1"/>
    <xf numFmtId="0" fontId="71" fillId="2" borderId="2" xfId="0" applyNumberFormat="1" applyFont="1" applyFill="1" applyBorder="1"/>
    <xf numFmtId="0" fontId="72" fillId="2" borderId="5" xfId="0" applyNumberFormat="1" applyFont="1" applyFill="1" applyBorder="1"/>
    <xf numFmtId="0" fontId="73" fillId="2" borderId="3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3" xfId="0" applyNumberFormat="1" applyFont="1" applyFill="1" applyBorder="1" applyAlignment="1">
      <alignment horizontal="center"/>
    </xf>
    <xf numFmtId="0" fontId="94" fillId="2" borderId="3" xfId="0" applyNumberFormat="1" applyFont="1" applyFill="1" applyBorder="1" applyAlignment="1">
      <alignment horizontal="center"/>
    </xf>
    <xf numFmtId="0" fontId="95" fillId="2" borderId="4" xfId="0" applyNumberFormat="1" applyFont="1" applyFill="1" applyBorder="1"/>
    <xf numFmtId="0" fontId="96" fillId="2" borderId="2" xfId="0" applyNumberFormat="1" applyFont="1" applyFill="1" applyBorder="1"/>
    <xf numFmtId="0" fontId="97" fillId="2" borderId="2" xfId="0" applyNumberFormat="1" applyFont="1" applyFill="1" applyBorder="1"/>
    <xf numFmtId="0" fontId="98" fillId="2" borderId="5" xfId="0" applyNumberFormat="1" applyFont="1" applyFill="1" applyBorder="1"/>
    <xf numFmtId="0" fontId="99" fillId="2" borderId="3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3" xfId="0" applyNumberFormat="1" applyFont="1" applyFill="1" applyBorder="1" applyAlignment="1">
      <alignment horizontal="center"/>
    </xf>
    <xf numFmtId="0" fontId="120" fillId="2" borderId="3" xfId="0" applyNumberFormat="1" applyFont="1" applyFill="1" applyBorder="1" applyAlignment="1">
      <alignment horizontal="center"/>
    </xf>
    <xf numFmtId="0" fontId="121" fillId="2" borderId="4" xfId="0" applyNumberFormat="1" applyFont="1" applyFill="1" applyBorder="1"/>
    <xf numFmtId="0" fontId="122" fillId="2" borderId="2" xfId="0" applyNumberFormat="1" applyFont="1" applyFill="1" applyBorder="1"/>
    <xf numFmtId="0" fontId="123" fillId="2" borderId="2" xfId="0" applyNumberFormat="1" applyFont="1" applyFill="1" applyBorder="1"/>
    <xf numFmtId="0" fontId="124" fillId="2" borderId="5" xfId="0" applyNumberFormat="1" applyFont="1" applyFill="1" applyBorder="1"/>
    <xf numFmtId="0" fontId="125" fillId="2" borderId="3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3" xfId="0" applyNumberFormat="1" applyFont="1" applyFill="1" applyBorder="1" applyAlignment="1">
      <alignment horizontal="center"/>
    </xf>
    <xf numFmtId="0" fontId="146" fillId="2" borderId="3" xfId="0" applyNumberFormat="1" applyFont="1" applyFill="1" applyBorder="1" applyAlignment="1">
      <alignment horizontal="center"/>
    </xf>
    <xf numFmtId="0" fontId="147" fillId="2" borderId="4" xfId="0" applyNumberFormat="1" applyFont="1" applyFill="1" applyBorder="1"/>
    <xf numFmtId="0" fontId="148" fillId="2" borderId="2" xfId="0" applyNumberFormat="1" applyFont="1" applyFill="1" applyBorder="1"/>
    <xf numFmtId="0" fontId="149" fillId="2" borderId="2" xfId="0" applyNumberFormat="1" applyFont="1" applyFill="1" applyBorder="1"/>
    <xf numFmtId="0" fontId="150" fillId="2" borderId="5" xfId="0" applyNumberFormat="1" applyFont="1" applyFill="1" applyBorder="1"/>
    <xf numFmtId="0" fontId="151" fillId="2" borderId="3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0" fontId="158" fillId="2" borderId="1" xfId="0" applyNumberFormat="1" applyFont="1" applyFill="1" applyBorder="1" applyAlignment="1">
      <alignment horizontal="center"/>
    </xf>
    <xf numFmtId="0" fontId="159" fillId="2" borderId="1" xfId="0" applyNumberFormat="1" applyFont="1" applyFill="1" applyBorder="1"/>
    <xf numFmtId="14" fontId="160" fillId="2" borderId="1" xfId="0" applyNumberFormat="1" applyFont="1" applyFill="1" applyBorder="1"/>
    <xf numFmtId="0" fontId="161" fillId="2" borderId="1" xfId="0" applyNumberFormat="1" applyFont="1" applyFill="1" applyBorder="1"/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2" xfId="0" applyNumberFormat="1" applyFont="1" applyFill="1" applyBorder="1" applyAlignment="1">
      <alignment horizont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3" xfId="0" applyNumberFormat="1" applyFont="1" applyFill="1" applyBorder="1" applyAlignment="1">
      <alignment horizontal="center"/>
    </xf>
    <xf numFmtId="0" fontId="171" fillId="2" borderId="3" xfId="0" applyNumberFormat="1" applyFont="1" applyFill="1" applyBorder="1" applyAlignment="1">
      <alignment horizontal="center"/>
    </xf>
    <xf numFmtId="0" fontId="172" fillId="2" borderId="4" xfId="0" applyNumberFormat="1" applyFont="1" applyFill="1" applyBorder="1"/>
    <xf numFmtId="0" fontId="173" fillId="2" borderId="2" xfId="0" applyNumberFormat="1" applyFont="1" applyFill="1" applyBorder="1"/>
    <xf numFmtId="0" fontId="174" fillId="2" borderId="2" xfId="0" applyNumberFormat="1" applyFont="1" applyFill="1" applyBorder="1"/>
    <xf numFmtId="0" fontId="175" fillId="2" borderId="5" xfId="0" applyNumberFormat="1" applyFont="1" applyFill="1" applyBorder="1"/>
    <xf numFmtId="0" fontId="176" fillId="2" borderId="3" xfId="0" applyNumberFormat="1" applyFont="1" applyFill="1" applyBorder="1"/>
    <xf numFmtId="0" fontId="177" fillId="2" borderId="6" xfId="0" applyNumberFormat="1" applyFont="1" applyFill="1" applyBorder="1" applyAlignment="1">
      <alignment horizontal="center"/>
    </xf>
    <xf numFmtId="0" fontId="178" fillId="2" borderId="6" xfId="0" applyNumberFormat="1" applyFont="1" applyFill="1" applyBorder="1"/>
    <xf numFmtId="0" fontId="179" fillId="2" borderId="7" xfId="0" applyNumberFormat="1" applyFont="1" applyFill="1" applyBorder="1"/>
    <xf numFmtId="0" fontId="180" fillId="2" borderId="2" xfId="0" applyNumberFormat="1" applyFont="1" applyFill="1" applyBorder="1"/>
    <xf numFmtId="14" fontId="181" fillId="0" borderId="0" xfId="0" applyNumberFormat="1" applyFont="1"/>
    <xf numFmtId="0" fontId="182" fillId="2" borderId="1" xfId="0" applyNumberFormat="1" applyFont="1" applyFill="1" applyBorder="1"/>
    <xf numFmtId="0" fontId="183" fillId="2" borderId="1" xfId="0" applyNumberFormat="1" applyFont="1" applyFill="1" applyBorder="1"/>
    <xf numFmtId="0" fontId="184" fillId="2" borderId="1" xfId="0" applyNumberFormat="1" applyFont="1" applyFill="1" applyBorder="1" applyAlignment="1" applyProtection="1">
      <alignment vertical="center"/>
    </xf>
    <xf numFmtId="0" fontId="185" fillId="3" borderId="1" xfId="0" applyNumberFormat="1" applyFont="1" applyFill="1" applyBorder="1" applyAlignment="1" applyProtection="1">
      <alignment horizontal="center" vertical="center"/>
    </xf>
    <xf numFmtId="0" fontId="195" fillId="5" borderId="15" xfId="0" applyNumberFormat="1" applyFont="1" applyFill="1" applyBorder="1" applyAlignment="1" applyProtection="1">
      <alignment horizontal="center" vertical="center"/>
    </xf>
    <xf numFmtId="0" fontId="196" fillId="2" borderId="2" xfId="0" applyNumberFormat="1" applyFont="1" applyFill="1" applyBorder="1" applyAlignment="1" applyProtection="1">
      <alignment horizontal="center" vertical="center"/>
    </xf>
    <xf numFmtId="0" fontId="197" fillId="6" borderId="9" xfId="0" applyNumberFormat="1" applyFont="1" applyFill="1" applyBorder="1" applyAlignment="1" applyProtection="1">
      <alignment horizontal="center" vertical="center"/>
    </xf>
    <xf numFmtId="0" fontId="198" fillId="7" borderId="16" xfId="0" applyNumberFormat="1" applyFont="1" applyFill="1" applyBorder="1" applyAlignment="1" applyProtection="1">
      <alignment vertical="center"/>
    </xf>
    <xf numFmtId="0" fontId="199" fillId="2" borderId="17" xfId="0" applyNumberFormat="1" applyFont="1" applyFill="1" applyBorder="1" applyAlignment="1" applyProtection="1">
      <alignment horizontal="left" vertical="center"/>
    </xf>
    <xf numFmtId="0" fontId="200" fillId="3" borderId="18" xfId="0" applyNumberFormat="1" applyFont="1" applyFill="1" applyBorder="1" applyAlignment="1" applyProtection="1">
      <alignment vertical="center"/>
    </xf>
    <xf numFmtId="0" fontId="201" fillId="5" borderId="19" xfId="0" applyNumberFormat="1" applyFont="1" applyFill="1" applyBorder="1" applyAlignment="1" applyProtection="1">
      <alignment horizontal="center" vertical="center"/>
    </xf>
    <xf numFmtId="0" fontId="202" fillId="5" borderId="16" xfId="0" applyNumberFormat="1" applyFont="1" applyFill="1" applyBorder="1" applyAlignment="1" applyProtection="1">
      <alignment horizontal="center" vertical="center"/>
    </xf>
    <xf numFmtId="0" fontId="203" fillId="2" borderId="16" xfId="0" applyNumberFormat="1" applyFont="1" applyFill="1" applyBorder="1" applyAlignment="1" applyProtection="1">
      <alignment horizontal="right" vertical="center"/>
      <protection locked="0"/>
    </xf>
    <xf numFmtId="0" fontId="204" fillId="2" borderId="16" xfId="0" applyNumberFormat="1" applyFont="1" applyFill="1" applyBorder="1" applyAlignment="1" applyProtection="1">
      <alignment vertical="center"/>
    </xf>
    <xf numFmtId="0" fontId="205" fillId="8" borderId="16" xfId="0" applyNumberFormat="1" applyFont="1" applyFill="1" applyBorder="1" applyAlignment="1" applyProtection="1">
      <alignment horizontal="center" vertical="center"/>
      <protection locked="0"/>
    </xf>
    <xf numFmtId="0" fontId="206" fillId="2" borderId="16" xfId="0" applyNumberFormat="1" applyFont="1" applyFill="1" applyBorder="1" applyAlignment="1" applyProtection="1">
      <alignment horizontal="center" vertical="center"/>
    </xf>
    <xf numFmtId="0" fontId="207" fillId="2" borderId="15" xfId="0" applyNumberFormat="1" applyFont="1" applyFill="1" applyBorder="1" applyAlignment="1" applyProtection="1">
      <alignment horizontal="center" vertical="center"/>
    </xf>
    <xf numFmtId="0" fontId="208" fillId="7" borderId="2" xfId="0" applyNumberFormat="1" applyFont="1" applyFill="1" applyBorder="1" applyAlignment="1" applyProtection="1">
      <alignment horizontal="center" vertical="center"/>
    </xf>
    <xf numFmtId="0" fontId="209" fillId="3" borderId="3" xfId="0" applyNumberFormat="1" applyFont="1" applyFill="1" applyBorder="1" applyAlignment="1" applyProtection="1">
      <alignment vertical="center"/>
    </xf>
    <xf numFmtId="0" fontId="210" fillId="5" borderId="20" xfId="0" applyNumberFormat="1" applyFont="1" applyFill="1" applyBorder="1" applyAlignment="1" applyProtection="1">
      <alignment horizontal="center" vertical="center"/>
    </xf>
    <xf numFmtId="0" fontId="211" fillId="5" borderId="21" xfId="0" applyNumberFormat="1" applyFont="1" applyFill="1" applyBorder="1" applyAlignment="1" applyProtection="1">
      <alignment horizontal="center" vertical="center"/>
    </xf>
    <xf numFmtId="0" fontId="212" fillId="5" borderId="17" xfId="0" applyNumberFormat="1" applyFont="1" applyFill="1" applyBorder="1" applyAlignment="1" applyProtection="1">
      <alignment horizontal="center" vertical="center"/>
    </xf>
    <xf numFmtId="0" fontId="213" fillId="2" borderId="17" xfId="0" applyNumberFormat="1" applyFont="1" applyFill="1" applyBorder="1" applyAlignment="1" applyProtection="1">
      <alignment horizontal="right" vertical="center"/>
      <protection locked="0"/>
    </xf>
    <xf numFmtId="0" fontId="214" fillId="2" borderId="2" xfId="0" applyNumberFormat="1" applyFont="1" applyFill="1" applyBorder="1" applyAlignment="1" applyProtection="1">
      <alignment horizontal="center" vertical="center"/>
    </xf>
    <xf numFmtId="0" fontId="215" fillId="3" borderId="6" xfId="0" applyNumberFormat="1" applyFont="1" applyFill="1" applyBorder="1" applyAlignment="1" applyProtection="1">
      <alignment vertical="center"/>
    </xf>
    <xf numFmtId="0" fontId="216" fillId="3" borderId="10" xfId="0" applyNumberFormat="1" applyFont="1" applyFill="1" applyBorder="1" applyAlignment="1" applyProtection="1">
      <alignment vertical="center"/>
    </xf>
    <xf numFmtId="0" fontId="217" fillId="9" borderId="20" xfId="0" applyNumberFormat="1" applyFont="1" applyFill="1" applyBorder="1" applyAlignment="1" applyProtection="1">
      <alignment horizontal="center" vertical="center"/>
    </xf>
    <xf numFmtId="0" fontId="218" fillId="9" borderId="21" xfId="0" applyNumberFormat="1" applyFont="1" applyFill="1" applyBorder="1" applyAlignment="1" applyProtection="1">
      <alignment horizontal="center" vertical="center"/>
    </xf>
    <xf numFmtId="0" fontId="219" fillId="9" borderId="17" xfId="0" applyNumberFormat="1" applyFont="1" applyFill="1" applyBorder="1" applyAlignment="1" applyProtection="1">
      <alignment horizontal="center" vertical="center"/>
    </xf>
    <xf numFmtId="0" fontId="220" fillId="3" borderId="1" xfId="0" applyNumberFormat="1" applyFont="1" applyFill="1" applyBorder="1" applyAlignment="1" applyProtection="1">
      <alignment horizontal="center" vertical="center"/>
      <protection locked="0"/>
    </xf>
    <xf numFmtId="0" fontId="221" fillId="10" borderId="22" xfId="0" applyNumberFormat="1" applyFont="1" applyFill="1" applyBorder="1" applyAlignment="1" applyProtection="1">
      <alignment horizontal="center" vertical="center"/>
    </xf>
    <xf numFmtId="0" fontId="222" fillId="2" borderId="22" xfId="0" applyNumberFormat="1" applyFont="1" applyFill="1" applyBorder="1" applyAlignment="1" applyProtection="1">
      <alignment horizontal="center" vertical="center"/>
    </xf>
    <xf numFmtId="0" fontId="223" fillId="6" borderId="23" xfId="0" applyNumberFormat="1" applyFont="1" applyFill="1" applyBorder="1" applyAlignment="1" applyProtection="1">
      <alignment horizontal="center" vertical="center"/>
    </xf>
    <xf numFmtId="0" fontId="224" fillId="2" borderId="23" xfId="0" applyNumberFormat="1" applyFont="1" applyFill="1" applyBorder="1" applyAlignment="1" applyProtection="1">
      <alignment vertical="center"/>
    </xf>
    <xf numFmtId="0" fontId="225" fillId="2" borderId="24" xfId="0" applyNumberFormat="1" applyFont="1" applyFill="1" applyBorder="1" applyAlignment="1" applyProtection="1">
      <alignment horizontal="left" vertical="center"/>
    </xf>
    <xf numFmtId="0" fontId="226" fillId="3" borderId="25" xfId="0" applyNumberFormat="1" applyFont="1" applyFill="1" applyBorder="1" applyAlignment="1" applyProtection="1">
      <alignment vertical="center"/>
    </xf>
    <xf numFmtId="0" fontId="227" fillId="10" borderId="26" xfId="0" applyNumberFormat="1" applyFont="1" applyFill="1" applyBorder="1" applyAlignment="1" applyProtection="1">
      <alignment horizontal="center" vertical="center"/>
    </xf>
    <xf numFmtId="0" fontId="228" fillId="2" borderId="6" xfId="0" applyNumberFormat="1" applyFont="1" applyFill="1" applyBorder="1" applyAlignment="1" applyProtection="1">
      <alignment horizontal="center" vertical="center"/>
    </xf>
    <xf numFmtId="0" fontId="229" fillId="6" borderId="18" xfId="0" applyNumberFormat="1" applyFont="1" applyFill="1" applyBorder="1" applyAlignment="1" applyProtection="1">
      <alignment horizontal="center" vertical="center"/>
    </xf>
    <xf numFmtId="0" fontId="230" fillId="7" borderId="27" xfId="0" applyNumberFormat="1" applyFont="1" applyFill="1" applyBorder="1" applyAlignment="1" applyProtection="1">
      <alignment vertical="center"/>
    </xf>
    <xf numFmtId="0" fontId="231" fillId="2" borderId="27" xfId="0" applyNumberFormat="1" applyFont="1" applyFill="1" applyBorder="1" applyAlignment="1" applyProtection="1">
      <alignment horizontal="left" vertical="center"/>
    </xf>
    <xf numFmtId="0" fontId="232" fillId="10" borderId="20" xfId="0" applyNumberFormat="1" applyFont="1" applyFill="1" applyBorder="1" applyAlignment="1" applyProtection="1">
      <alignment horizontal="center" vertical="center"/>
    </xf>
    <xf numFmtId="0" fontId="233" fillId="10" borderId="21" xfId="0" applyNumberFormat="1" applyFont="1" applyFill="1" applyBorder="1" applyAlignment="1" applyProtection="1">
      <alignment horizontal="center" vertical="center"/>
    </xf>
    <xf numFmtId="0" fontId="234" fillId="10" borderId="17" xfId="0" applyNumberFormat="1" applyFont="1" applyFill="1" applyBorder="1" applyAlignment="1" applyProtection="1">
      <alignment horizontal="center" vertical="center"/>
    </xf>
    <xf numFmtId="0" fontId="235" fillId="3" borderId="13" xfId="0" applyNumberFormat="1" applyFont="1" applyFill="1" applyBorder="1" applyAlignment="1" applyProtection="1">
      <alignment vertical="center"/>
    </xf>
    <xf numFmtId="0" fontId="236" fillId="9" borderId="28" xfId="0" applyNumberFormat="1" applyFont="1" applyFill="1" applyBorder="1" applyAlignment="1" applyProtection="1">
      <alignment horizontal="center" vertical="center"/>
    </xf>
    <xf numFmtId="0" fontId="237" fillId="2" borderId="29" xfId="0" applyNumberFormat="1" applyFont="1" applyFill="1" applyBorder="1" applyAlignment="1" applyProtection="1">
      <alignment horizontal="center" vertical="center"/>
    </xf>
    <xf numFmtId="0" fontId="238" fillId="6" borderId="30" xfId="0" applyNumberFormat="1" applyFont="1" applyFill="1" applyBorder="1" applyAlignment="1" applyProtection="1">
      <alignment horizontal="center" vertical="center"/>
    </xf>
    <xf numFmtId="0" fontId="239" fillId="2" borderId="30" xfId="0" applyNumberFormat="1" applyFont="1" applyFill="1" applyBorder="1" applyAlignment="1" applyProtection="1">
      <alignment vertical="center"/>
    </xf>
    <xf numFmtId="0" fontId="240" fillId="2" borderId="31" xfId="0" applyNumberFormat="1" applyFont="1" applyFill="1" applyBorder="1" applyAlignment="1" applyProtection="1">
      <alignment horizontal="left" vertical="center"/>
    </xf>
    <xf numFmtId="0" fontId="241" fillId="9" borderId="26" xfId="0" applyNumberFormat="1" applyFont="1" applyFill="1" applyBorder="1" applyAlignment="1" applyProtection="1">
      <alignment horizontal="center" vertical="center"/>
    </xf>
    <xf numFmtId="0" fontId="242" fillId="3" borderId="9" xfId="0" applyNumberFormat="1" applyFont="1" applyFill="1" applyBorder="1" applyAlignment="1" applyProtection="1">
      <alignment vertical="center"/>
    </xf>
    <xf numFmtId="0" fontId="243" fillId="2" borderId="18" xfId="0" applyNumberFormat="1" applyFont="1" applyFill="1" applyBorder="1" applyAlignment="1" applyProtection="1">
      <alignment vertical="center"/>
    </xf>
    <xf numFmtId="0" fontId="244" fillId="2" borderId="1" xfId="0" applyNumberFormat="1" applyFont="1" applyFill="1" applyBorder="1" applyAlignment="1" applyProtection="1">
      <alignment horizontal="center" vertical="center"/>
    </xf>
    <xf numFmtId="0" fontId="245" fillId="2" borderId="18" xfId="0" applyNumberFormat="1" applyFont="1" applyFill="1" applyBorder="1" applyAlignment="1" applyProtection="1">
      <alignment horizontal="center" vertical="center"/>
    </xf>
    <xf numFmtId="0" fontId="246" fillId="4" borderId="19" xfId="0" applyNumberFormat="1" applyFont="1" applyFill="1" applyBorder="1" applyAlignment="1" applyProtection="1">
      <alignment horizontal="center" vertical="center"/>
    </xf>
    <xf numFmtId="0" fontId="247" fillId="4" borderId="15" xfId="0" applyNumberFormat="1" applyFont="1" applyFill="1" applyBorder="1" applyAlignment="1" applyProtection="1">
      <alignment horizontal="center" vertical="center"/>
    </xf>
    <xf numFmtId="0" fontId="248" fillId="4" borderId="16" xfId="0" applyNumberFormat="1" applyFont="1" applyFill="1" applyBorder="1" applyAlignment="1" applyProtection="1">
      <alignment horizontal="center" vertical="center"/>
    </xf>
    <xf numFmtId="0" fontId="249" fillId="4" borderId="20" xfId="0" applyNumberFormat="1" applyFont="1" applyFill="1" applyBorder="1" applyAlignment="1" applyProtection="1">
      <alignment horizontal="center" vertical="center"/>
    </xf>
    <xf numFmtId="0" fontId="250" fillId="4" borderId="21" xfId="0" applyNumberFormat="1" applyFont="1" applyFill="1" applyBorder="1" applyAlignment="1" applyProtection="1">
      <alignment horizontal="center" vertical="center"/>
    </xf>
    <xf numFmtId="0" fontId="251" fillId="4" borderId="17" xfId="0" applyNumberFormat="1" applyFont="1" applyFill="1" applyBorder="1" applyAlignment="1" applyProtection="1">
      <alignment horizontal="center" vertical="center"/>
    </xf>
    <xf numFmtId="0" fontId="252" fillId="2" borderId="21" xfId="0" applyNumberFormat="1" applyFont="1" applyFill="1" applyBorder="1" applyAlignment="1" applyProtection="1">
      <alignment horizontal="center" vertical="center"/>
    </xf>
    <xf numFmtId="0" fontId="253" fillId="2" borderId="3" xfId="0" applyNumberFormat="1" applyFont="1" applyFill="1" applyBorder="1" applyAlignment="1" applyProtection="1">
      <alignment horizontal="center" vertical="center"/>
    </xf>
    <xf numFmtId="0" fontId="254" fillId="2" borderId="18" xfId="0" applyNumberFormat="1" applyFont="1" applyFill="1" applyBorder="1" applyAlignment="1" applyProtection="1">
      <alignment horizontal="center" vertical="center"/>
    </xf>
    <xf numFmtId="0" fontId="255" fillId="2" borderId="18" xfId="0" applyNumberFormat="1" applyFont="1" applyFill="1" applyBorder="1" applyAlignment="1" applyProtection="1">
      <alignment horizontal="center" vertical="center"/>
    </xf>
    <xf numFmtId="0" fontId="256" fillId="2" borderId="18" xfId="0" applyNumberFormat="1" applyFont="1" applyFill="1" applyBorder="1" applyAlignment="1" applyProtection="1">
      <alignment horizontal="center" vertical="center"/>
    </xf>
    <xf numFmtId="0" fontId="257" fillId="2" borderId="18" xfId="0" applyNumberFormat="1" applyFont="1" applyFill="1" applyBorder="1" applyAlignment="1" applyProtection="1">
      <alignment vertical="center"/>
    </xf>
    <xf numFmtId="0" fontId="258" fillId="2" borderId="18" xfId="0" applyNumberFormat="1" applyFont="1" applyFill="1" applyBorder="1" applyAlignment="1" applyProtection="1">
      <alignment horizontal="left" vertical="center"/>
    </xf>
    <xf numFmtId="0" fontId="259" fillId="2" borderId="18" xfId="0" applyNumberFormat="1" applyFont="1" applyFill="1" applyBorder="1" applyAlignment="1" applyProtection="1">
      <alignment horizontal="left" vertical="center"/>
    </xf>
    <xf numFmtId="0" fontId="260" fillId="2" borderId="18" xfId="0" applyNumberFormat="1" applyFont="1" applyFill="1" applyBorder="1" applyAlignment="1" applyProtection="1">
      <alignment horizontal="left" vertical="center"/>
    </xf>
    <xf numFmtId="0" fontId="261" fillId="2" borderId="1" xfId="0" applyNumberFormat="1" applyFont="1" applyFill="1" applyBorder="1" applyAlignment="1" applyProtection="1">
      <alignment horizontal="center" vertical="center"/>
      <protection locked="0"/>
    </xf>
    <xf numFmtId="0" fontId="262" fillId="2" borderId="18" xfId="0" applyNumberFormat="1" applyFont="1" applyFill="1" applyBorder="1" applyAlignment="1" applyProtection="1">
      <alignment horizontal="center" vertical="center"/>
    </xf>
    <xf numFmtId="0" fontId="263" fillId="2" borderId="18" xfId="0" applyNumberFormat="1" applyFont="1" applyFill="1" applyBorder="1" applyAlignment="1" applyProtection="1">
      <alignment horizontal="left" vertical="center"/>
    </xf>
    <xf numFmtId="0" fontId="264" fillId="2" borderId="18" xfId="0" applyNumberFormat="1" applyFont="1" applyFill="1" applyBorder="1" applyAlignment="1" applyProtection="1">
      <alignment horizontal="left" vertical="center"/>
    </xf>
    <xf numFmtId="0" fontId="265" fillId="3" borderId="1" xfId="0" applyNumberFormat="1" applyFont="1" applyFill="1" applyBorder="1" applyAlignment="1" applyProtection="1">
      <alignment horizontal="left" vertical="center"/>
    </xf>
    <xf numFmtId="0" fontId="266" fillId="3" borderId="1" xfId="0" applyNumberFormat="1" applyFont="1" applyFill="1" applyBorder="1" applyAlignment="1" applyProtection="1">
      <alignment vertical="center"/>
    </xf>
    <xf numFmtId="0" fontId="158" fillId="2" borderId="1" xfId="0" applyNumberFormat="1" applyFont="1" applyFill="1" applyBorder="1" applyAlignment="1">
      <alignment horizontal="center"/>
    </xf>
    <xf numFmtId="0" fontId="0" fillId="11" borderId="0" xfId="0" applyFill="1"/>
    <xf numFmtId="0" fontId="0" fillId="0" borderId="0" xfId="0" applyFill="1"/>
    <xf numFmtId="0" fontId="9" fillId="2" borderId="2" xfId="0" applyFont="1" applyFill="1" applyBorder="1"/>
    <xf numFmtId="0" fontId="12" fillId="2" borderId="2" xfId="0" applyFont="1" applyFill="1" applyBorder="1"/>
    <xf numFmtId="0" fontId="35" fillId="2" borderId="2" xfId="0" applyFont="1" applyFill="1" applyBorder="1"/>
    <xf numFmtId="0" fontId="38" fillId="2" borderId="2" xfId="0" applyFont="1" applyFill="1" applyBorder="1"/>
    <xf numFmtId="0" fontId="61" fillId="2" borderId="2" xfId="0" applyFont="1" applyFill="1" applyBorder="1"/>
    <xf numFmtId="0" fontId="64" fillId="2" borderId="2" xfId="0" applyFont="1" applyFill="1" applyBorder="1"/>
    <xf numFmtId="0" fontId="87" fillId="2" borderId="2" xfId="0" applyFont="1" applyFill="1" applyBorder="1"/>
    <xf numFmtId="0" fontId="90" fillId="2" borderId="2" xfId="0" applyFont="1" applyFill="1" applyBorder="1"/>
    <xf numFmtId="0" fontId="113" fillId="2" borderId="2" xfId="0" applyFont="1" applyFill="1" applyBorder="1"/>
    <xf numFmtId="0" fontId="116" fillId="2" borderId="2" xfId="0" applyFont="1" applyFill="1" applyBorder="1"/>
    <xf numFmtId="0" fontId="139" fillId="2" borderId="2" xfId="0" applyFont="1" applyFill="1" applyBorder="1"/>
    <xf numFmtId="0" fontId="142" fillId="2" borderId="2" xfId="0" applyFont="1" applyFill="1" applyBorder="1"/>
    <xf numFmtId="0" fontId="165" fillId="2" borderId="2" xfId="0" applyFont="1" applyFill="1" applyBorder="1"/>
    <xf numFmtId="0" fontId="158" fillId="2" borderId="1" xfId="0" applyNumberFormat="1" applyFont="1" applyFill="1" applyBorder="1" applyAlignment="1">
      <alignment horizontal="center"/>
    </xf>
    <xf numFmtId="0" fontId="186" fillId="4" borderId="8" xfId="0" applyNumberFormat="1" applyFont="1" applyFill="1" applyBorder="1" applyAlignment="1" applyProtection="1">
      <alignment horizontal="center" vertical="center"/>
    </xf>
    <xf numFmtId="0" fontId="187" fillId="4" borderId="9" xfId="0" applyNumberFormat="1" applyFont="1" applyFill="1" applyBorder="1" applyAlignment="1" applyProtection="1">
      <alignment horizontal="center" vertical="center"/>
    </xf>
    <xf numFmtId="0" fontId="188" fillId="4" borderId="10" xfId="0" applyNumberFormat="1" applyFont="1" applyFill="1" applyBorder="1" applyAlignment="1" applyProtection="1">
      <alignment horizontal="center" vertical="center"/>
    </xf>
    <xf numFmtId="0" fontId="189" fillId="4" borderId="11" xfId="0" applyNumberFormat="1" applyFont="1" applyFill="1" applyBorder="1" applyAlignment="1" applyProtection="1">
      <alignment horizontal="center" vertical="center"/>
    </xf>
    <xf numFmtId="0" fontId="190" fillId="4" borderId="12" xfId="0" applyNumberFormat="1" applyFont="1" applyFill="1" applyBorder="1" applyAlignment="1" applyProtection="1">
      <alignment horizontal="center" vertical="center"/>
    </xf>
    <xf numFmtId="0" fontId="191" fillId="4" borderId="13" xfId="0" applyNumberFormat="1" applyFont="1" applyFill="1" applyBorder="1" applyAlignment="1" applyProtection="1">
      <alignment horizontal="center" vertical="center"/>
    </xf>
    <xf numFmtId="0" fontId="192" fillId="2" borderId="5" xfId="0" applyNumberFormat="1" applyFont="1" applyFill="1" applyBorder="1" applyAlignment="1" applyProtection="1">
      <alignment horizontal="center" vertical="center"/>
    </xf>
    <xf numFmtId="0" fontId="193" fillId="2" borderId="14" xfId="0" applyNumberFormat="1" applyFont="1" applyFill="1" applyBorder="1" applyAlignment="1" applyProtection="1">
      <alignment horizontal="center" vertical="center"/>
    </xf>
    <xf numFmtId="0" fontId="194" fillId="2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8</xdr:col>
      <xdr:colOff>808866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89558479-DE85-4462-A1E4-F8461C4DC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591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8</xdr:col>
      <xdr:colOff>808866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B36" sqref="B36"/>
    </sheetView>
  </sheetViews>
  <sheetFormatPr baseColWidth="10" defaultColWidth="9.140625" defaultRowHeight="15" x14ac:dyDescent="0.25"/>
  <cols>
    <col min="2" max="2" width="31.85546875" bestFit="1" customWidth="1"/>
    <col min="3" max="3" width="25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111</v>
      </c>
    </row>
    <row r="4" spans="1:6" x14ac:dyDescent="0.25">
      <c r="A4" s="246">
        <v>1519</v>
      </c>
      <c r="B4" s="246" t="s">
        <v>7</v>
      </c>
      <c r="C4" s="246" t="s">
        <v>8</v>
      </c>
      <c r="D4" s="246">
        <v>15</v>
      </c>
      <c r="E4" s="246">
        <v>1844</v>
      </c>
      <c r="F4" s="246">
        <v>1</v>
      </c>
    </row>
    <row r="5" spans="1:6" x14ac:dyDescent="0.25">
      <c r="A5" s="246">
        <v>922</v>
      </c>
      <c r="B5" s="246" t="s">
        <v>35</v>
      </c>
      <c r="C5" s="246" t="s">
        <v>36</v>
      </c>
      <c r="D5" s="246">
        <v>44</v>
      </c>
      <c r="E5" s="246">
        <v>1672</v>
      </c>
      <c r="F5" s="246">
        <v>1</v>
      </c>
    </row>
    <row r="6" spans="1:6" x14ac:dyDescent="0.25">
      <c r="A6" s="246">
        <v>1532</v>
      </c>
      <c r="B6" s="246" t="s">
        <v>37</v>
      </c>
      <c r="C6" s="246" t="s">
        <v>38</v>
      </c>
      <c r="D6" s="246">
        <v>45</v>
      </c>
      <c r="E6" s="246">
        <v>1658</v>
      </c>
      <c r="F6" s="246">
        <v>1</v>
      </c>
    </row>
    <row r="7" spans="1:6" x14ac:dyDescent="0.25">
      <c r="A7">
        <v>80</v>
      </c>
      <c r="B7" t="s">
        <v>9</v>
      </c>
      <c r="C7" t="s">
        <v>10</v>
      </c>
      <c r="D7">
        <v>16</v>
      </c>
      <c r="E7">
        <v>1841</v>
      </c>
      <c r="F7">
        <v>2</v>
      </c>
    </row>
    <row r="8" spans="1:6" x14ac:dyDescent="0.25">
      <c r="A8" s="247">
        <v>3</v>
      </c>
      <c r="B8" s="247" t="s">
        <v>32</v>
      </c>
      <c r="C8" s="247" t="s">
        <v>33</v>
      </c>
      <c r="D8" s="247">
        <v>36</v>
      </c>
      <c r="E8" s="247">
        <v>1723</v>
      </c>
      <c r="F8" s="247">
        <v>2</v>
      </c>
    </row>
    <row r="9" spans="1:6" x14ac:dyDescent="0.25">
      <c r="A9">
        <v>1833</v>
      </c>
      <c r="B9" t="s">
        <v>39</v>
      </c>
      <c r="C9" t="s">
        <v>29</v>
      </c>
      <c r="D9">
        <v>46</v>
      </c>
      <c r="E9">
        <v>1649</v>
      </c>
      <c r="F9">
        <v>2</v>
      </c>
    </row>
    <row r="10" spans="1:6" x14ac:dyDescent="0.25">
      <c r="A10" s="246">
        <v>1436</v>
      </c>
      <c r="B10" s="246" t="s">
        <v>11</v>
      </c>
      <c r="C10" s="246" t="s">
        <v>12</v>
      </c>
      <c r="D10" s="246">
        <v>17</v>
      </c>
      <c r="E10" s="246">
        <v>1841</v>
      </c>
      <c r="F10" s="246">
        <v>3</v>
      </c>
    </row>
    <row r="11" spans="1:6" x14ac:dyDescent="0.25">
      <c r="A11" s="246">
        <v>1111</v>
      </c>
      <c r="B11" s="246" t="s">
        <v>34</v>
      </c>
      <c r="C11" s="246" t="s">
        <v>10</v>
      </c>
      <c r="D11" s="246">
        <v>39</v>
      </c>
      <c r="E11" s="246">
        <v>1716</v>
      </c>
      <c r="F11" s="246">
        <v>3</v>
      </c>
    </row>
    <row r="12" spans="1:6" x14ac:dyDescent="0.25">
      <c r="A12" s="246">
        <v>2407</v>
      </c>
      <c r="B12" s="246" t="s">
        <v>40</v>
      </c>
      <c r="C12" s="246" t="s">
        <v>20</v>
      </c>
      <c r="D12" s="246">
        <v>51</v>
      </c>
      <c r="E12" s="246">
        <v>1635</v>
      </c>
      <c r="F12" s="246">
        <v>3</v>
      </c>
    </row>
    <row r="13" spans="1:6" x14ac:dyDescent="0.25">
      <c r="A13">
        <v>830</v>
      </c>
      <c r="B13" t="s">
        <v>13</v>
      </c>
      <c r="C13" t="s">
        <v>14</v>
      </c>
      <c r="D13">
        <v>18</v>
      </c>
      <c r="E13">
        <v>1836</v>
      </c>
      <c r="F13">
        <v>4</v>
      </c>
    </row>
    <row r="14" spans="1:6" x14ac:dyDescent="0.25">
      <c r="A14" s="247">
        <v>2600</v>
      </c>
      <c r="B14" s="247" t="s">
        <v>30</v>
      </c>
      <c r="C14" s="247" t="s">
        <v>31</v>
      </c>
      <c r="D14" s="247">
        <v>34</v>
      </c>
      <c r="E14" s="247">
        <v>1736</v>
      </c>
      <c r="F14" s="247">
        <v>4</v>
      </c>
    </row>
    <row r="15" spans="1:6" x14ac:dyDescent="0.25">
      <c r="A15">
        <v>44</v>
      </c>
      <c r="B15" t="s">
        <v>41</v>
      </c>
      <c r="C15" t="s">
        <v>24</v>
      </c>
      <c r="D15">
        <v>56</v>
      </c>
      <c r="E15">
        <v>1618</v>
      </c>
      <c r="F15">
        <v>4</v>
      </c>
    </row>
    <row r="16" spans="1:6" x14ac:dyDescent="0.25">
      <c r="A16" s="246">
        <v>14</v>
      </c>
      <c r="B16" s="246" t="s">
        <v>15</v>
      </c>
      <c r="C16" s="246" t="s">
        <v>16</v>
      </c>
      <c r="D16" s="246">
        <v>19</v>
      </c>
      <c r="E16" s="246">
        <v>1831</v>
      </c>
      <c r="F16" s="246">
        <v>5</v>
      </c>
    </row>
    <row r="17" spans="1:6" x14ac:dyDescent="0.25">
      <c r="A17" s="246">
        <v>2614</v>
      </c>
      <c r="B17" s="246" t="s">
        <v>28</v>
      </c>
      <c r="C17" s="246" t="s">
        <v>29</v>
      </c>
      <c r="D17" s="246">
        <v>33</v>
      </c>
      <c r="E17" s="246">
        <v>1754</v>
      </c>
      <c r="F17" s="246">
        <v>5</v>
      </c>
    </row>
    <row r="18" spans="1:6" x14ac:dyDescent="0.25">
      <c r="A18" s="246">
        <v>2666</v>
      </c>
      <c r="B18" s="246" t="s">
        <v>43</v>
      </c>
      <c r="C18" s="246" t="s">
        <v>20</v>
      </c>
      <c r="D18" s="246">
        <v>59</v>
      </c>
      <c r="E18" s="246">
        <v>1581</v>
      </c>
      <c r="F18" s="246">
        <v>5</v>
      </c>
    </row>
    <row r="19" spans="1:6" x14ac:dyDescent="0.25">
      <c r="A19">
        <v>1180</v>
      </c>
      <c r="B19" t="s">
        <v>17</v>
      </c>
      <c r="C19" t="s">
        <v>18</v>
      </c>
      <c r="D19">
        <v>20</v>
      </c>
      <c r="E19">
        <v>1824</v>
      </c>
      <c r="F19">
        <v>6</v>
      </c>
    </row>
    <row r="20" spans="1:6" x14ac:dyDescent="0.25">
      <c r="A20" s="247">
        <v>1474</v>
      </c>
      <c r="B20" s="247" t="s">
        <v>27</v>
      </c>
      <c r="C20" s="247" t="s">
        <v>20</v>
      </c>
      <c r="D20" s="247">
        <v>32</v>
      </c>
      <c r="E20" s="247">
        <v>1759</v>
      </c>
      <c r="F20" s="247">
        <v>6</v>
      </c>
    </row>
    <row r="21" spans="1:6" x14ac:dyDescent="0.25">
      <c r="A21">
        <v>1589</v>
      </c>
      <c r="B21" t="s">
        <v>109</v>
      </c>
      <c r="C21" t="s">
        <v>110</v>
      </c>
      <c r="D21">
        <v>58</v>
      </c>
      <c r="E21">
        <v>1589</v>
      </c>
      <c r="F21">
        <v>6</v>
      </c>
    </row>
    <row r="22" spans="1:6" x14ac:dyDescent="0.25">
      <c r="A22" s="246">
        <v>1164</v>
      </c>
      <c r="B22" s="246" t="s">
        <v>19</v>
      </c>
      <c r="C22" s="246" t="s">
        <v>20</v>
      </c>
      <c r="D22" s="246">
        <v>21</v>
      </c>
      <c r="E22" s="246">
        <v>1812</v>
      </c>
      <c r="F22" s="246">
        <v>7</v>
      </c>
    </row>
    <row r="23" spans="1:6" x14ac:dyDescent="0.25">
      <c r="A23" s="246">
        <v>67</v>
      </c>
      <c r="B23" s="246" t="s">
        <v>25</v>
      </c>
      <c r="C23" s="246" t="s">
        <v>26</v>
      </c>
      <c r="D23" s="246">
        <v>31</v>
      </c>
      <c r="E23" s="246">
        <v>1769</v>
      </c>
      <c r="F23" s="246">
        <v>7</v>
      </c>
    </row>
    <row r="24" spans="1:6" x14ac:dyDescent="0.25">
      <c r="A24" s="246">
        <v>1279</v>
      </c>
      <c r="B24" s="246" t="s">
        <v>42</v>
      </c>
      <c r="C24" s="246" t="s">
        <v>24</v>
      </c>
      <c r="D24" s="246">
        <v>57</v>
      </c>
      <c r="E24" s="246">
        <v>1602</v>
      </c>
      <c r="F24" s="246">
        <v>7</v>
      </c>
    </row>
    <row r="25" spans="1:6" x14ac:dyDescent="0.25">
      <c r="A25" s="246">
        <v>977</v>
      </c>
      <c r="B25" s="246" t="s">
        <v>45</v>
      </c>
      <c r="C25" s="246" t="s">
        <v>36</v>
      </c>
      <c r="D25" s="246">
        <v>68</v>
      </c>
      <c r="E25" s="246">
        <v>1532</v>
      </c>
      <c r="F25" s="246">
        <v>7</v>
      </c>
    </row>
    <row r="26" spans="1:6" x14ac:dyDescent="0.25">
      <c r="A26">
        <v>17</v>
      </c>
      <c r="B26" t="s">
        <v>21</v>
      </c>
      <c r="C26" t="s">
        <v>22</v>
      </c>
      <c r="D26">
        <v>28</v>
      </c>
      <c r="E26">
        <v>1791</v>
      </c>
      <c r="F26">
        <v>8</v>
      </c>
    </row>
    <row r="27" spans="1:6" x14ac:dyDescent="0.25">
      <c r="A27">
        <v>2006</v>
      </c>
      <c r="B27" t="s">
        <v>23</v>
      </c>
      <c r="C27" t="s">
        <v>24</v>
      </c>
      <c r="D27">
        <v>30</v>
      </c>
      <c r="E27">
        <v>1774</v>
      </c>
      <c r="F27">
        <v>8</v>
      </c>
    </row>
    <row r="28" spans="1:6" x14ac:dyDescent="0.25">
      <c r="A28" s="247">
        <v>2897</v>
      </c>
      <c r="B28" s="247" t="s">
        <v>44</v>
      </c>
      <c r="C28" s="247" t="s">
        <v>29</v>
      </c>
      <c r="D28" s="247">
        <v>65</v>
      </c>
      <c r="E28" s="247">
        <v>1554</v>
      </c>
      <c r="F28" s="247">
        <v>8</v>
      </c>
    </row>
    <row r="29" spans="1:6" x14ac:dyDescent="0.25">
      <c r="A29" s="247">
        <v>2400</v>
      </c>
      <c r="B29" s="247" t="s">
        <v>46</v>
      </c>
      <c r="C29" s="247" t="s">
        <v>20</v>
      </c>
      <c r="D29" s="247">
        <v>71</v>
      </c>
      <c r="E29" s="247">
        <v>1513</v>
      </c>
      <c r="F29" s="247">
        <v>8</v>
      </c>
    </row>
  </sheetData>
  <autoFilter ref="A3:F29" xr:uid="{00000000-0001-0000-0000-000000000000}">
    <sortState xmlns:xlrd2="http://schemas.microsoft.com/office/spreadsheetml/2017/richdata2" ref="A4:F29">
      <sortCondition ref="F4:F29"/>
      <sortCondition ref="D4:D29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69" t="s">
        <v>80</v>
      </c>
      <c r="B1" s="169" t="s">
        <v>81</v>
      </c>
    </row>
    <row r="2" spans="1:4" ht="15" customHeight="1" x14ac:dyDescent="0.25">
      <c r="A2" t="s">
        <v>82</v>
      </c>
      <c r="B2" s="169">
        <v>1</v>
      </c>
    </row>
    <row r="3" spans="1:4" ht="15" customHeight="1" x14ac:dyDescent="0.25">
      <c r="A3" t="s">
        <v>83</v>
      </c>
      <c r="B3" s="169">
        <v>2</v>
      </c>
      <c r="D3" s="170"/>
    </row>
    <row r="4" spans="1:4" ht="15" customHeight="1" x14ac:dyDescent="0.25">
      <c r="A4" t="s">
        <v>84</v>
      </c>
      <c r="B4" s="169">
        <v>3</v>
      </c>
    </row>
    <row r="5" spans="1:4" ht="15" customHeight="1" x14ac:dyDescent="0.25">
      <c r="A5" t="s">
        <v>85</v>
      </c>
      <c r="B5" s="169">
        <v>4</v>
      </c>
    </row>
    <row r="6" spans="1:4" ht="15" customHeight="1" x14ac:dyDescent="0.25">
      <c r="A6" t="s">
        <v>86</v>
      </c>
      <c r="B6" s="169">
        <v>5</v>
      </c>
    </row>
    <row r="7" spans="1:4" ht="15" customHeight="1" x14ac:dyDescent="0.25">
      <c r="A7" t="s">
        <v>87</v>
      </c>
      <c r="B7" s="169">
        <v>6</v>
      </c>
    </row>
    <row r="8" spans="1:4" ht="15" customHeight="1" x14ac:dyDescent="0.25">
      <c r="A8" t="s">
        <v>88</v>
      </c>
      <c r="B8" s="169">
        <v>7</v>
      </c>
    </row>
    <row r="9" spans="1:4" ht="15" customHeight="1" x14ac:dyDescent="0.25">
      <c r="A9" t="s">
        <v>89</v>
      </c>
      <c r="B9" s="169">
        <v>8</v>
      </c>
    </row>
    <row r="10" spans="1:4" ht="15" customHeight="1" x14ac:dyDescent="0.25">
      <c r="A10" t="s">
        <v>90</v>
      </c>
      <c r="B10" s="169">
        <v>9</v>
      </c>
    </row>
    <row r="11" spans="1:4" ht="15" customHeight="1" x14ac:dyDescent="0.25">
      <c r="A11" t="s">
        <v>91</v>
      </c>
      <c r="B11" s="169">
        <v>10</v>
      </c>
    </row>
    <row r="12" spans="1:4" ht="15" customHeight="1" x14ac:dyDescent="0.25">
      <c r="A12" t="s">
        <v>92</v>
      </c>
      <c r="B12" s="169">
        <v>11</v>
      </c>
    </row>
    <row r="13" spans="1:4" ht="15" customHeight="1" x14ac:dyDescent="0.25">
      <c r="A13" t="s">
        <v>93</v>
      </c>
      <c r="B13" s="169">
        <v>12</v>
      </c>
    </row>
    <row r="14" spans="1:4" ht="15" customHeight="1" x14ac:dyDescent="0.25">
      <c r="A14" t="s">
        <v>94</v>
      </c>
      <c r="B14" s="169">
        <v>13</v>
      </c>
    </row>
    <row r="15" spans="1:4" ht="15" customHeight="1" x14ac:dyDescent="0.25">
      <c r="A15" t="s">
        <v>95</v>
      </c>
      <c r="B15" s="169">
        <v>14</v>
      </c>
    </row>
    <row r="16" spans="1:4" ht="15" customHeight="1" x14ac:dyDescent="0.25">
      <c r="A16" t="s">
        <v>96</v>
      </c>
      <c r="B16" s="169">
        <v>15</v>
      </c>
    </row>
    <row r="17" spans="1:2" ht="15" customHeight="1" x14ac:dyDescent="0.25">
      <c r="A17" t="s">
        <v>97</v>
      </c>
      <c r="B17" s="169">
        <v>16</v>
      </c>
    </row>
    <row r="18" spans="1:2" ht="15" customHeight="1" x14ac:dyDescent="0.25">
      <c r="B18" s="169">
        <v>17</v>
      </c>
    </row>
    <row r="19" spans="1:2" ht="15" customHeight="1" x14ac:dyDescent="0.25">
      <c r="B19" s="169">
        <v>18</v>
      </c>
    </row>
    <row r="20" spans="1:2" ht="15" customHeight="1" x14ac:dyDescent="0.25">
      <c r="B20" s="169">
        <v>19</v>
      </c>
    </row>
    <row r="21" spans="1:2" ht="15" customHeight="1" x14ac:dyDescent="0.25">
      <c r="B21" s="169">
        <v>20</v>
      </c>
    </row>
    <row r="22" spans="1:2" ht="15" customHeight="1" x14ac:dyDescent="0.25">
      <c r="B22" s="169">
        <v>21</v>
      </c>
    </row>
    <row r="23" spans="1:2" ht="15" customHeight="1" x14ac:dyDescent="0.25">
      <c r="B23" s="169">
        <v>22</v>
      </c>
    </row>
    <row r="24" spans="1:2" ht="15" customHeight="1" x14ac:dyDescent="0.25">
      <c r="B24" s="169">
        <v>23</v>
      </c>
    </row>
    <row r="25" spans="1:2" ht="15" customHeight="1" x14ac:dyDescent="0.25">
      <c r="B25" s="169">
        <v>24</v>
      </c>
    </row>
    <row r="26" spans="1:2" ht="15" customHeight="1" x14ac:dyDescent="0.25">
      <c r="B26" s="169">
        <v>25</v>
      </c>
    </row>
    <row r="27" spans="1:2" ht="15" customHeight="1" x14ac:dyDescent="0.25">
      <c r="B27" s="169">
        <v>26</v>
      </c>
    </row>
    <row r="28" spans="1:2" ht="15" customHeight="1" x14ac:dyDescent="0.25">
      <c r="B28" s="169">
        <v>27</v>
      </c>
    </row>
    <row r="29" spans="1:2" ht="15" customHeight="1" x14ac:dyDescent="0.25">
      <c r="B29" s="169">
        <v>28</v>
      </c>
    </row>
    <row r="30" spans="1:2" ht="15" customHeight="1" x14ac:dyDescent="0.25">
      <c r="B30" s="169">
        <v>29</v>
      </c>
    </row>
    <row r="31" spans="1:2" ht="15" customHeight="1" x14ac:dyDescent="0.25">
      <c r="B31" s="169">
        <v>30</v>
      </c>
    </row>
    <row r="32" spans="1:2" ht="15" customHeight="1" x14ac:dyDescent="0.25">
      <c r="B32" s="169">
        <v>31</v>
      </c>
    </row>
    <row r="33" spans="2:2" ht="15" customHeight="1" x14ac:dyDescent="0.25">
      <c r="B33" s="169">
        <v>32</v>
      </c>
    </row>
    <row r="34" spans="2:2" ht="15" customHeight="1" x14ac:dyDescent="0.25">
      <c r="B34" s="169">
        <v>33</v>
      </c>
    </row>
    <row r="35" spans="2:2" ht="15" customHeight="1" x14ac:dyDescent="0.25">
      <c r="B35" s="169">
        <v>34</v>
      </c>
    </row>
    <row r="36" spans="2:2" ht="15" customHeight="1" x14ac:dyDescent="0.25">
      <c r="B36" s="169">
        <v>35</v>
      </c>
    </row>
    <row r="37" spans="2:2" ht="15" customHeight="1" x14ac:dyDescent="0.25">
      <c r="B37" s="169">
        <v>36</v>
      </c>
    </row>
    <row r="38" spans="2:2" ht="15" customHeight="1" x14ac:dyDescent="0.25">
      <c r="B38" s="169">
        <v>37</v>
      </c>
    </row>
    <row r="39" spans="2:2" ht="15" customHeight="1" x14ac:dyDescent="0.25">
      <c r="B39" s="169">
        <v>38</v>
      </c>
    </row>
    <row r="40" spans="2:2" ht="15" customHeight="1" x14ac:dyDescent="0.25">
      <c r="B40" s="169">
        <v>39</v>
      </c>
    </row>
    <row r="41" spans="2:2" ht="15" customHeight="1" x14ac:dyDescent="0.25">
      <c r="B41" s="169">
        <v>40</v>
      </c>
    </row>
    <row r="42" spans="2:2" ht="15" customHeight="1" x14ac:dyDescent="0.25">
      <c r="B42" s="169">
        <v>41</v>
      </c>
    </row>
    <row r="43" spans="2:2" ht="15" customHeight="1" x14ac:dyDescent="0.25">
      <c r="B43" s="169">
        <v>42</v>
      </c>
    </row>
    <row r="44" spans="2:2" ht="15" customHeight="1" x14ac:dyDescent="0.25">
      <c r="B44" s="169">
        <v>43</v>
      </c>
    </row>
    <row r="45" spans="2:2" ht="15" customHeight="1" x14ac:dyDescent="0.25">
      <c r="B45" s="169">
        <v>44</v>
      </c>
    </row>
    <row r="46" spans="2:2" ht="15" customHeight="1" x14ac:dyDescent="0.25">
      <c r="B46" s="169">
        <v>45</v>
      </c>
    </row>
    <row r="47" spans="2:2" ht="15" customHeight="1" x14ac:dyDescent="0.25">
      <c r="B47" s="169">
        <v>46</v>
      </c>
    </row>
    <row r="48" spans="2:2" ht="15" customHeight="1" x14ac:dyDescent="0.25">
      <c r="B48" s="169">
        <v>47</v>
      </c>
    </row>
    <row r="49" spans="2:2" ht="15" customHeight="1" x14ac:dyDescent="0.25">
      <c r="B49" s="169">
        <v>48</v>
      </c>
    </row>
    <row r="50" spans="2:2" ht="15" customHeight="1" x14ac:dyDescent="0.25">
      <c r="B50" s="169">
        <v>49</v>
      </c>
    </row>
    <row r="51" spans="2:2" ht="15" customHeight="1" x14ac:dyDescent="0.25">
      <c r="B51" s="169">
        <v>50</v>
      </c>
    </row>
    <row r="52" spans="2:2" ht="15" customHeight="1" x14ac:dyDescent="0.25">
      <c r="B52" s="169">
        <v>51</v>
      </c>
    </row>
    <row r="53" spans="2:2" ht="15" customHeight="1" x14ac:dyDescent="0.25">
      <c r="B53" s="169">
        <v>52</v>
      </c>
    </row>
    <row r="54" spans="2:2" ht="15" customHeight="1" x14ac:dyDescent="0.25">
      <c r="B54" s="169">
        <v>53</v>
      </c>
    </row>
    <row r="55" spans="2:2" ht="15" customHeight="1" x14ac:dyDescent="0.25">
      <c r="B55" s="169">
        <v>54</v>
      </c>
    </row>
    <row r="56" spans="2:2" ht="15" customHeight="1" x14ac:dyDescent="0.25">
      <c r="B56" s="169">
        <v>55</v>
      </c>
    </row>
    <row r="57" spans="2:2" ht="15" customHeight="1" x14ac:dyDescent="0.25">
      <c r="B57" s="169">
        <v>56</v>
      </c>
    </row>
    <row r="58" spans="2:2" ht="15" customHeight="1" x14ac:dyDescent="0.25">
      <c r="B58" s="169">
        <v>57</v>
      </c>
    </row>
    <row r="59" spans="2:2" ht="15" customHeight="1" x14ac:dyDescent="0.25">
      <c r="B59" s="169">
        <v>58</v>
      </c>
    </row>
    <row r="60" spans="2:2" ht="15" customHeight="1" x14ac:dyDescent="0.25">
      <c r="B60" s="169">
        <v>59</v>
      </c>
    </row>
    <row r="61" spans="2:2" ht="15" customHeight="1" x14ac:dyDescent="0.25">
      <c r="B61" s="169">
        <v>60</v>
      </c>
    </row>
    <row r="62" spans="2:2" ht="15" customHeight="1" x14ac:dyDescent="0.25">
      <c r="B62" s="169">
        <v>61</v>
      </c>
    </row>
    <row r="63" spans="2:2" ht="15" customHeight="1" x14ac:dyDescent="0.25">
      <c r="B63" s="169">
        <v>62</v>
      </c>
    </row>
    <row r="64" spans="2:2" ht="15" customHeight="1" x14ac:dyDescent="0.25">
      <c r="B64" s="169">
        <v>63</v>
      </c>
    </row>
    <row r="65" spans="2:2" ht="15" customHeight="1" x14ac:dyDescent="0.25">
      <c r="B65" s="169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71"/>
      <c r="H1" s="171"/>
      <c r="I1" s="171"/>
      <c r="J1" s="171"/>
      <c r="K1" s="171"/>
      <c r="L1" s="171"/>
      <c r="M1" s="171"/>
      <c r="N1" s="171"/>
      <c r="O1" s="171"/>
      <c r="Y1" s="172"/>
    </row>
    <row r="2" spans="2:25" ht="12" customHeight="1" x14ac:dyDescent="0.25">
      <c r="G2" s="171"/>
      <c r="H2" s="171"/>
      <c r="I2" s="171"/>
      <c r="J2" s="171"/>
      <c r="K2" s="171"/>
      <c r="L2" s="171"/>
      <c r="M2" s="171"/>
      <c r="N2" s="171"/>
      <c r="O2" s="171"/>
    </row>
    <row r="3" spans="2:25" ht="12" customHeight="1" x14ac:dyDescent="0.25">
      <c r="G3" s="171"/>
      <c r="H3" s="171"/>
      <c r="I3" s="171"/>
      <c r="J3" s="171"/>
      <c r="K3" s="171"/>
      <c r="L3" s="171"/>
      <c r="M3" s="171"/>
      <c r="N3" s="171"/>
      <c r="O3" s="171"/>
    </row>
    <row r="4" spans="2:25" ht="12" customHeight="1" x14ac:dyDescent="0.25">
      <c r="G4" s="171"/>
      <c r="H4" s="171"/>
      <c r="I4" s="171"/>
      <c r="J4" s="171"/>
      <c r="K4" s="171"/>
      <c r="L4" s="171"/>
      <c r="M4" s="171"/>
      <c r="N4" s="171"/>
      <c r="O4" s="171"/>
    </row>
    <row r="5" spans="2:25" ht="23.25" customHeight="1" x14ac:dyDescent="0.25">
      <c r="B5" s="262" t="s">
        <v>98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4"/>
    </row>
    <row r="6" spans="2:25" ht="23.25" customHeight="1" x14ac:dyDescent="0.25">
      <c r="B6" s="26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7"/>
    </row>
    <row r="7" spans="2:25" ht="12" customHeight="1" x14ac:dyDescent="0.25">
      <c r="G7" s="171"/>
      <c r="H7" s="171"/>
      <c r="I7" s="171"/>
      <c r="J7" s="171"/>
      <c r="K7" s="171"/>
      <c r="L7" s="171"/>
      <c r="M7" s="171"/>
      <c r="N7" s="171"/>
      <c r="O7" s="171"/>
      <c r="S7" s="268" t="s">
        <v>99</v>
      </c>
      <c r="T7" s="269"/>
      <c r="U7" s="269"/>
      <c r="V7" s="269"/>
      <c r="W7" s="269"/>
      <c r="X7" s="270"/>
    </row>
    <row r="8" spans="2:25" ht="12" customHeight="1" x14ac:dyDescent="0.25">
      <c r="B8" s="173" t="s">
        <v>100</v>
      </c>
      <c r="C8" s="174">
        <v>1</v>
      </c>
      <c r="D8" s="175" t="str">
        <f t="shared" ref="D8:D23" si="0">VLOOKUP(C8,$V$8:$X$200,2,FALSE)</f>
        <v>-</v>
      </c>
      <c r="E8" s="176" t="str">
        <f>IF(ISBLANK(D8),"",IF(EXACT(D8,"-"),"BYE",VLOOKUP(D8,Inscripcion!$A$1:$E$201,2,FALSE)))</f>
        <v>BYE</v>
      </c>
      <c r="F8" s="177" t="str">
        <f>IF(EXACT(D8,"-"),"",VLOOKUP(D8,Inscripcion!$A$1:$E$201,3,FALSE))</f>
        <v/>
      </c>
      <c r="G8" s="178"/>
      <c r="H8" s="178"/>
      <c r="I8" s="178"/>
      <c r="J8" s="178"/>
      <c r="K8" s="178"/>
      <c r="L8" s="171"/>
      <c r="M8" s="171"/>
      <c r="P8" s="179" t="s">
        <v>101</v>
      </c>
      <c r="Q8" s="173">
        <v>1</v>
      </c>
      <c r="R8" s="180" t="s">
        <v>82</v>
      </c>
      <c r="S8" s="181"/>
      <c r="T8" s="182" t="str">
        <f>IF(ISBLANK(S8),"",VLOOKUP(S8,Inscripcion!$A$1:$E$201,2,FALSE))</f>
        <v/>
      </c>
      <c r="U8" s="177" t="str">
        <f>IF(ISBLANK(S8),"",VLOOKUP(S8,Inscripcion!$A$1:$E$201,3,FALSE))</f>
        <v/>
      </c>
      <c r="V8" s="183">
        <f>VLOOKUP(R8,Rifa!$A$1:$C$100,2,FALSE)</f>
        <v>1</v>
      </c>
      <c r="W8" s="184" t="str">
        <f>IF(ISBLANK(S8), "-", S8)</f>
        <v>-</v>
      </c>
      <c r="X8" s="185" t="str">
        <f t="shared" ref="X8:X15" si="1">IF(V8=0,0,IF(V8&lt;9,"UP","DO"))</f>
        <v>UP</v>
      </c>
    </row>
    <row r="9" spans="2:25" ht="12" customHeight="1" x14ac:dyDescent="0.25">
      <c r="B9" s="186"/>
      <c r="C9" s="174">
        <v>2</v>
      </c>
      <c r="D9" s="175" t="str">
        <f t="shared" si="0"/>
        <v>-</v>
      </c>
      <c r="E9" s="176" t="str">
        <f>IF(ISBLANK(D9),"",IF(EXACT(D9,"-"),"BYE",VLOOKUP(D9,Inscripcion!$A$1:$E$201,2,FALSE)))</f>
        <v>BYE</v>
      </c>
      <c r="F9" s="177" t="str">
        <f>IF(EXACT(D9,"-"),"",VLOOKUP(D9,Inscripcion!$A$1:$E$201,3,FALSE))</f>
        <v/>
      </c>
      <c r="G9" s="187"/>
      <c r="H9" s="178"/>
      <c r="I9" s="178"/>
      <c r="J9" s="178"/>
      <c r="K9" s="178"/>
      <c r="L9" s="171"/>
      <c r="M9" s="171"/>
      <c r="P9" s="188" t="s">
        <v>101</v>
      </c>
      <c r="Q9" s="189">
        <v>2</v>
      </c>
      <c r="R9" s="190" t="s">
        <v>97</v>
      </c>
      <c r="S9" s="191"/>
      <c r="T9" s="182" t="str">
        <f>IF(ISBLANK(S9),"",VLOOKUP(S9,Inscripcion!$A$1:$E$201,2,FALSE))</f>
        <v/>
      </c>
      <c r="U9" s="177" t="str">
        <f>IF(ISBLANK(S9),"",VLOOKUP(S9,Inscripcion!$A$1:$E$201,3,FALSE))</f>
        <v/>
      </c>
      <c r="V9" s="183">
        <f>VLOOKUP(R9,Rifa!$A$1:$C$100,2,FALSE)</f>
        <v>16</v>
      </c>
      <c r="W9" s="184" t="str">
        <f t="shared" ref="W9:W15" si="2">IF(ISBLANK(S9),"-",S9)</f>
        <v>-</v>
      </c>
      <c r="X9" s="185" t="str">
        <f t="shared" si="1"/>
        <v>DO</v>
      </c>
    </row>
    <row r="10" spans="2:25" ht="12" customHeight="1" x14ac:dyDescent="0.25">
      <c r="B10" s="192" t="s">
        <v>102</v>
      </c>
      <c r="C10" s="174">
        <v>3</v>
      </c>
      <c r="D10" s="175" t="str">
        <f t="shared" si="0"/>
        <v>-</v>
      </c>
      <c r="E10" s="182" t="str">
        <f>IF(ISBLANK(D10),"",IF(EXACT(D10,"-"),"BYE",VLOOKUP(D10,Inscripcion!$A$1:$E$201,2,FALSE)))</f>
        <v>BYE</v>
      </c>
      <c r="F10" s="177" t="str">
        <f>IF(EXACT(D10,"-"),"",VLOOKUP(D10,Inscripcion!$A$1:$E$201,3,FALSE))</f>
        <v/>
      </c>
      <c r="G10" s="193"/>
      <c r="H10" s="194"/>
      <c r="I10" s="178"/>
      <c r="J10" s="178"/>
      <c r="K10" s="178"/>
      <c r="L10" s="171"/>
      <c r="M10" s="171"/>
      <c r="N10" s="171"/>
      <c r="O10" s="171"/>
      <c r="P10" s="195" t="s">
        <v>101</v>
      </c>
      <c r="Q10" s="196">
        <v>3</v>
      </c>
      <c r="R10" s="197" t="s">
        <v>89</v>
      </c>
      <c r="S10" s="191"/>
      <c r="T10" s="182" t="str">
        <f>IF(ISBLANK(S10),"",VLOOKUP(S10,Inscripcion!$A$1:$E$201,2,FALSE))</f>
        <v/>
      </c>
      <c r="U10" s="177" t="str">
        <f>IF(ISBLANK(S10),"",VLOOKUP(S10,Inscripcion!$A$1:$E$201,3,FALSE))</f>
        <v/>
      </c>
      <c r="V10" s="183">
        <f>VLOOKUP(R10,Rifa!$A$1:$C$100,2,FALSE)</f>
        <v>8</v>
      </c>
      <c r="W10" s="184" t="str">
        <f t="shared" si="2"/>
        <v>-</v>
      </c>
      <c r="X10" s="185" t="str">
        <f t="shared" si="1"/>
        <v>UP</v>
      </c>
      <c r="Y10" s="198"/>
    </row>
    <row r="11" spans="2:25" ht="12" customHeight="1" x14ac:dyDescent="0.25">
      <c r="B11" s="199" t="s">
        <v>103</v>
      </c>
      <c r="C11" s="200">
        <v>4</v>
      </c>
      <c r="D11" s="201" t="str">
        <f t="shared" si="0"/>
        <v>-</v>
      </c>
      <c r="E11" s="202" t="str">
        <f>IF(ISBLANK(D11),"",IF(EXACT(D11,"-"),"BYE",VLOOKUP(D11,Inscripcion!$A$1:$E$201,2,FALSE)))</f>
        <v>BYE</v>
      </c>
      <c r="F11" s="203" t="str">
        <f>IF(EXACT(D11,"-"),"",VLOOKUP(D11,Inscripcion!$A$1:$E$201,3,FALSE))</f>
        <v/>
      </c>
      <c r="G11" s="178"/>
      <c r="H11" s="204"/>
      <c r="I11" s="178"/>
      <c r="J11" s="178"/>
      <c r="K11" s="178"/>
      <c r="L11" s="171"/>
      <c r="M11" s="171"/>
      <c r="N11" s="171"/>
      <c r="O11" s="171"/>
      <c r="P11" s="195" t="s">
        <v>101</v>
      </c>
      <c r="Q11" s="196">
        <v>4</v>
      </c>
      <c r="R11" s="197" t="s">
        <v>90</v>
      </c>
      <c r="S11" s="191"/>
      <c r="T11" s="182" t="str">
        <f>IF(ISBLANK(S11),"",VLOOKUP(S11,Inscripcion!$A$1:$E$201,2,FALSE))</f>
        <v/>
      </c>
      <c r="U11" s="177" t="str">
        <f>IF(ISBLANK(S11),"",VLOOKUP(S11,Inscripcion!$A$1:$E$201,3,FALSE))</f>
        <v/>
      </c>
      <c r="V11" s="183">
        <f>VLOOKUP(R11,Rifa!$A$1:$C$100,2,FALSE)</f>
        <v>9</v>
      </c>
      <c r="W11" s="184" t="str">
        <f t="shared" si="2"/>
        <v>-</v>
      </c>
      <c r="X11" s="185" t="str">
        <f t="shared" si="1"/>
        <v>DO</v>
      </c>
      <c r="Y11" s="198"/>
    </row>
    <row r="12" spans="2:25" ht="12" customHeight="1" x14ac:dyDescent="0.25">
      <c r="B12" s="205" t="s">
        <v>103</v>
      </c>
      <c r="C12" s="206">
        <v>5</v>
      </c>
      <c r="D12" s="207" t="str">
        <f t="shared" si="0"/>
        <v>-</v>
      </c>
      <c r="E12" s="208" t="str">
        <f>IF(ISBLANK(D12),"",IF(EXACT(D12,"-"),"BYE",VLOOKUP(D12,Inscripcion!$A$1:$E$201,2,FALSE)))</f>
        <v>BYE</v>
      </c>
      <c r="F12" s="209" t="str">
        <f>IF(EXACT(D12,"-"),"",VLOOKUP(D12,Inscripcion!$A$1:$E$201,3,FALSE))</f>
        <v/>
      </c>
      <c r="G12" s="178"/>
      <c r="H12" s="204"/>
      <c r="I12" s="194"/>
      <c r="J12" s="178"/>
      <c r="K12" s="178"/>
      <c r="L12" s="171"/>
      <c r="M12" s="171"/>
      <c r="N12" s="171"/>
      <c r="O12" s="171"/>
      <c r="P12" s="210" t="s">
        <v>101</v>
      </c>
      <c r="Q12" s="211">
        <v>5</v>
      </c>
      <c r="R12" s="212" t="s">
        <v>85</v>
      </c>
      <c r="S12" s="191"/>
      <c r="T12" s="182" t="str">
        <f>IF(ISBLANK(S12),"",VLOOKUP(S12,Inscripcion!$A$1:$E$201,2,FALSE))</f>
        <v/>
      </c>
      <c r="U12" s="177" t="str">
        <f>IF(ISBLANK(S12),"",VLOOKUP(S12,Inscripcion!$A$1:$E$201,3,FALSE))</f>
        <v/>
      </c>
      <c r="V12" s="183">
        <f>VLOOKUP(R12,Rifa!$A$1:$C$100,2,FALSE)</f>
        <v>4</v>
      </c>
      <c r="W12" s="184" t="str">
        <f t="shared" si="2"/>
        <v>-</v>
      </c>
      <c r="X12" s="185" t="str">
        <f t="shared" si="1"/>
        <v>UP</v>
      </c>
      <c r="Y12" s="198"/>
    </row>
    <row r="13" spans="2:25" ht="12" customHeight="1" x14ac:dyDescent="0.25">
      <c r="B13" s="192" t="s">
        <v>102</v>
      </c>
      <c r="C13" s="174">
        <v>6</v>
      </c>
      <c r="D13" s="175" t="str">
        <f t="shared" si="0"/>
        <v>-</v>
      </c>
      <c r="E13" s="176" t="str">
        <f>IF(ISBLANK(D13),"",IF(EXACT(D13,"-"),"BYE",VLOOKUP(D13,Inscripcion!$A$1:$E$201,2,FALSE)))</f>
        <v>BYE</v>
      </c>
      <c r="F13" s="177" t="str">
        <f>IF(EXACT(D13,"-"),"",VLOOKUP(D13,Inscripcion!$A$1:$E$201,3,FALSE))</f>
        <v/>
      </c>
      <c r="G13" s="187"/>
      <c r="H13" s="213"/>
      <c r="I13" s="204"/>
      <c r="J13" s="178"/>
      <c r="K13" s="178"/>
      <c r="L13" s="171"/>
      <c r="M13" s="171"/>
      <c r="N13" s="171"/>
      <c r="O13" s="171"/>
      <c r="P13" s="210" t="s">
        <v>101</v>
      </c>
      <c r="Q13" s="211">
        <v>6</v>
      </c>
      <c r="R13" s="212" t="s">
        <v>93</v>
      </c>
      <c r="S13" s="191"/>
      <c r="T13" s="182" t="str">
        <f>IF(ISBLANK(S13),"",VLOOKUP(S13,Inscripcion!$A$1:$E$201,2,FALSE))</f>
        <v/>
      </c>
      <c r="U13" s="177" t="str">
        <f>IF(ISBLANK(S13),"",VLOOKUP(S13,Inscripcion!$A$1:$E$201,3,FALSE))</f>
        <v/>
      </c>
      <c r="V13" s="183">
        <f>VLOOKUP(R13,Rifa!$A$1:$C$100,2,FALSE)</f>
        <v>12</v>
      </c>
      <c r="W13" s="184" t="str">
        <f t="shared" si="2"/>
        <v>-</v>
      </c>
      <c r="X13" s="185" t="str">
        <f t="shared" si="1"/>
        <v>DO</v>
      </c>
      <c r="Y13" s="198"/>
    </row>
    <row r="14" spans="2:25" ht="12" customHeight="1" x14ac:dyDescent="0.25">
      <c r="B14" s="192" t="s">
        <v>102</v>
      </c>
      <c r="C14" s="174">
        <v>7</v>
      </c>
      <c r="D14" s="175" t="str">
        <f t="shared" si="0"/>
        <v>-</v>
      </c>
      <c r="E14" s="182" t="str">
        <f>IF(ISBLANK(D14),"",IF(EXACT(D14,"-"),"BYE",VLOOKUP(D14,Inscripcion!$A$1:$E$201,2,FALSE)))</f>
        <v>BYE</v>
      </c>
      <c r="F14" s="177" t="str">
        <f>IF(EXACT(D14,"-"),"",VLOOKUP(D14,Inscripcion!$A$1:$E$201,3,FALSE))</f>
        <v/>
      </c>
      <c r="G14" s="193"/>
      <c r="H14" s="178"/>
      <c r="I14" s="204"/>
      <c r="J14" s="178"/>
      <c r="K14" s="178"/>
      <c r="L14" s="171"/>
      <c r="M14" s="171"/>
      <c r="N14" s="171"/>
      <c r="O14" s="171"/>
      <c r="P14" s="210" t="s">
        <v>101</v>
      </c>
      <c r="Q14" s="211">
        <v>7</v>
      </c>
      <c r="R14" s="212" t="s">
        <v>94</v>
      </c>
      <c r="S14" s="191"/>
      <c r="T14" s="182" t="str">
        <f>IF(ISBLANK(S14),"",VLOOKUP(S14,Inscripcion!$A$1:$E$201,2,FALSE))</f>
        <v/>
      </c>
      <c r="U14" s="177" t="str">
        <f>IF(ISBLANK(S14),"",VLOOKUP(S14,Inscripcion!$A$1:$E$201,3,FALSE))</f>
        <v/>
      </c>
      <c r="V14" s="183">
        <f>VLOOKUP(R14,Rifa!$A$1:$C$100,2,FALSE)</f>
        <v>13</v>
      </c>
      <c r="W14" s="184" t="str">
        <f t="shared" si="2"/>
        <v>-</v>
      </c>
      <c r="X14" s="185" t="str">
        <f t="shared" si="1"/>
        <v>DO</v>
      </c>
      <c r="Y14" s="198"/>
    </row>
    <row r="15" spans="2:25" ht="12" customHeight="1" x14ac:dyDescent="0.25">
      <c r="B15" s="214" t="s">
        <v>104</v>
      </c>
      <c r="C15" s="215">
        <v>8</v>
      </c>
      <c r="D15" s="216" t="str">
        <f t="shared" si="0"/>
        <v>-</v>
      </c>
      <c r="E15" s="217" t="str">
        <f>IF(ISBLANK(D15),"",IF(EXACT(D15,"-"),"BYE",VLOOKUP(D15,Inscripcion!$A$1:$E$201,2,FALSE)))</f>
        <v>BYE</v>
      </c>
      <c r="F15" s="218" t="str">
        <f>IF(EXACT(D15,"-"),"",VLOOKUP(D15,Inscripcion!$A$1:$E$201,3,FALSE))</f>
        <v/>
      </c>
      <c r="G15" s="178"/>
      <c r="H15" s="178"/>
      <c r="I15" s="204"/>
      <c r="J15" s="178"/>
      <c r="K15" s="178"/>
      <c r="L15" s="171"/>
      <c r="M15" s="171"/>
      <c r="N15" s="171"/>
      <c r="O15" s="171"/>
      <c r="P15" s="210" t="s">
        <v>101</v>
      </c>
      <c r="Q15" s="211">
        <v>8</v>
      </c>
      <c r="R15" s="212" t="s">
        <v>86</v>
      </c>
      <c r="S15" s="191"/>
      <c r="T15" s="182" t="str">
        <f>IF(ISBLANK(S15),"",VLOOKUP(S15,Inscripcion!$A$1:$E$201,2,FALSE))</f>
        <v/>
      </c>
      <c r="U15" s="177" t="str">
        <f>IF(ISBLANK(S15),"",VLOOKUP(S15,Inscripcion!$A$1:$E$201,3,FALSE))</f>
        <v/>
      </c>
      <c r="V15" s="183">
        <f>VLOOKUP(R15,Rifa!$A$1:$C$100,2,FALSE)</f>
        <v>5</v>
      </c>
      <c r="W15" s="184" t="str">
        <f t="shared" si="2"/>
        <v>-</v>
      </c>
      <c r="X15" s="185" t="str">
        <f t="shared" si="1"/>
        <v>UP</v>
      </c>
      <c r="Y15" s="198"/>
    </row>
    <row r="16" spans="2:25" ht="12" customHeight="1" x14ac:dyDescent="0.25">
      <c r="B16" s="219" t="s">
        <v>104</v>
      </c>
      <c r="C16" s="206">
        <v>9</v>
      </c>
      <c r="D16" s="207" t="str">
        <f t="shared" si="0"/>
        <v>-</v>
      </c>
      <c r="E16" s="208" t="str">
        <f>IF(ISBLANK(D16),"",IF(EXACT(D16,"-"),"BYE",VLOOKUP(D16,Inscripcion!$A$1:$E$201,2,FALSE)))</f>
        <v>BYE</v>
      </c>
      <c r="F16" s="209" t="str">
        <f>IF(EXACT(D16,"-"),"",VLOOKUP(D16,Inscripcion!$A$1:$E$201,3,FALSE))</f>
        <v/>
      </c>
      <c r="G16" s="178"/>
      <c r="H16" s="178"/>
      <c r="I16" s="204"/>
      <c r="J16" s="220"/>
      <c r="K16" s="221"/>
      <c r="L16" s="171"/>
      <c r="M16" s="171"/>
      <c r="N16" s="171"/>
      <c r="O16" s="171"/>
      <c r="S16" s="171"/>
      <c r="X16" s="171"/>
      <c r="Y16" s="198"/>
    </row>
    <row r="17" spans="2:25" ht="12" customHeight="1" x14ac:dyDescent="0.25">
      <c r="B17" s="192" t="s">
        <v>102</v>
      </c>
      <c r="C17" s="174">
        <v>10</v>
      </c>
      <c r="D17" s="175" t="str">
        <f t="shared" si="0"/>
        <v>-</v>
      </c>
      <c r="E17" s="176" t="str">
        <f>IF(ISBLANK(D17),"",IF(EXACT(D17,"-"),"BYE",VLOOKUP(D17,Inscripcion!$A$1:$E$201,2,FALSE)))</f>
        <v>BYE</v>
      </c>
      <c r="F17" s="177" t="str">
        <f>IF(EXACT(D17,"-"),"",VLOOKUP(D17,Inscripcion!$A$1:$E$201,3,FALSE))</f>
        <v/>
      </c>
      <c r="G17" s="187"/>
      <c r="H17" s="178"/>
      <c r="I17" s="204"/>
      <c r="J17" s="178"/>
      <c r="K17" s="221"/>
      <c r="L17" s="171"/>
      <c r="M17" s="171"/>
      <c r="N17" s="171"/>
      <c r="O17" s="171"/>
      <c r="S17" s="171"/>
      <c r="X17" s="171"/>
      <c r="Y17" s="198"/>
    </row>
    <row r="18" spans="2:25" ht="12" customHeight="1" x14ac:dyDescent="0.25">
      <c r="B18" s="192" t="s">
        <v>102</v>
      </c>
      <c r="C18" s="174">
        <v>11</v>
      </c>
      <c r="D18" s="175" t="str">
        <f t="shared" si="0"/>
        <v>-</v>
      </c>
      <c r="E18" s="182" t="str">
        <f>IF(ISBLANK(D18),"",IF(EXACT(D18,"-"),"BYE",VLOOKUP(D18,Inscripcion!$A$1:$E$201,2,FALSE)))</f>
        <v>BYE</v>
      </c>
      <c r="F18" s="177" t="str">
        <f>IF(EXACT(D18,"-"),"",VLOOKUP(D18,Inscripcion!$A$1:$E$201,3,FALSE))</f>
        <v/>
      </c>
      <c r="G18" s="193"/>
      <c r="H18" s="194"/>
      <c r="I18" s="204"/>
      <c r="J18" s="178"/>
      <c r="K18" s="221"/>
      <c r="L18" s="171"/>
      <c r="M18" s="222"/>
      <c r="N18" s="222"/>
      <c r="O18" s="222"/>
      <c r="P18" s="223"/>
      <c r="Q18" s="223"/>
      <c r="R18" s="223"/>
      <c r="S18" s="268" t="s">
        <v>105</v>
      </c>
      <c r="T18" s="269"/>
      <c r="U18" s="269"/>
      <c r="V18" s="269"/>
      <c r="W18" s="269"/>
      <c r="X18" s="270"/>
      <c r="Y18" s="198"/>
    </row>
    <row r="19" spans="2:25" ht="12" customHeight="1" x14ac:dyDescent="0.25">
      <c r="B19" s="199" t="s">
        <v>103</v>
      </c>
      <c r="C19" s="200">
        <v>12</v>
      </c>
      <c r="D19" s="201" t="str">
        <f t="shared" si="0"/>
        <v>-</v>
      </c>
      <c r="E19" s="202" t="str">
        <f>IF(ISBLANK(D19),"",IF(EXACT(D19,"-"),"BYE",VLOOKUP(D19,Inscripcion!$A$1:$E$201,2,FALSE)))</f>
        <v>BYE</v>
      </c>
      <c r="F19" s="203" t="str">
        <f>IF(EXACT(D19,"-"),"",VLOOKUP(D19,Inscripcion!$A$1:$E$201,3,FALSE))</f>
        <v/>
      </c>
      <c r="G19" s="178"/>
      <c r="H19" s="204"/>
      <c r="I19" s="213"/>
      <c r="J19" s="178"/>
      <c r="K19" s="221"/>
      <c r="L19" s="171"/>
      <c r="M19" s="171"/>
      <c r="N19" s="171"/>
      <c r="O19" s="171"/>
      <c r="P19" s="224" t="s">
        <v>101</v>
      </c>
      <c r="Q19" s="225">
        <v>1</v>
      </c>
      <c r="R19" s="226" t="s">
        <v>95</v>
      </c>
      <c r="S19" s="181"/>
      <c r="T19" s="182" t="str">
        <f>IF(ISBLANK(S19),"",VLOOKUP(S19,Inscripcion!$A$1:$E$201,2,FALSE))</f>
        <v/>
      </c>
      <c r="U19" s="177" t="str">
        <f>IF(ISBLANK(S19),"",VLOOKUP(S19,Inscripcion!$A$1:$E$201,3,FALSE))</f>
        <v/>
      </c>
      <c r="V19" s="183">
        <f>VLOOKUP(R19,Rifa!$A$1:$C$100,2,FALSE)</f>
        <v>14</v>
      </c>
      <c r="W19" s="184" t="str">
        <f t="shared" ref="W19:W26" si="3">IF(ISBLANK(S19),"-",S19)</f>
        <v>-</v>
      </c>
      <c r="X19" s="185" t="str">
        <f t="shared" ref="X19:X26" si="4">IF(X8="","",IF(X8="UP","DO",IF(X8="DO","UP","")))</f>
        <v>DO</v>
      </c>
      <c r="Y19" s="198"/>
    </row>
    <row r="20" spans="2:25" ht="12" customHeight="1" x14ac:dyDescent="0.25">
      <c r="B20" s="205" t="s">
        <v>103</v>
      </c>
      <c r="C20" s="206">
        <v>13</v>
      </c>
      <c r="D20" s="207" t="str">
        <f t="shared" si="0"/>
        <v>-</v>
      </c>
      <c r="E20" s="208" t="str">
        <f>IF(ISBLANK(D20),"",IF(EXACT(D20,"-"),"BYE",VLOOKUP(D20,Inscripcion!$A$1:$E$201,2,FALSE)))</f>
        <v>BYE</v>
      </c>
      <c r="F20" s="209" t="str">
        <f>IF(EXACT(D20,"-"),"",VLOOKUP(D20,Inscripcion!$A$1:$E$201,3,FALSE))</f>
        <v/>
      </c>
      <c r="G20" s="178"/>
      <c r="H20" s="204"/>
      <c r="I20" s="178"/>
      <c r="J20" s="178"/>
      <c r="K20" s="221"/>
      <c r="L20" s="171"/>
      <c r="M20" s="171"/>
      <c r="N20" s="171"/>
      <c r="O20" s="171"/>
      <c r="P20" s="227" t="s">
        <v>101</v>
      </c>
      <c r="Q20" s="228">
        <v>2</v>
      </c>
      <c r="R20" s="229" t="s">
        <v>83</v>
      </c>
      <c r="S20" s="191"/>
      <c r="T20" s="182" t="str">
        <f>IF(ISBLANK(S20),"",VLOOKUP(S20,Inscripcion!$A$1:$E$201,2,FALSE))</f>
        <v/>
      </c>
      <c r="U20" s="177" t="str">
        <f>IF(ISBLANK(S20),"",VLOOKUP(S20,Inscripcion!$A$1:$E$201,3,FALSE))</f>
        <v/>
      </c>
      <c r="V20" s="183">
        <f>VLOOKUP(R20,Rifa!$A$1:$C$100,2,FALSE)</f>
        <v>2</v>
      </c>
      <c r="W20" s="184" t="str">
        <f t="shared" si="3"/>
        <v>-</v>
      </c>
      <c r="X20" s="230" t="str">
        <f t="shared" si="4"/>
        <v>UP</v>
      </c>
      <c r="Y20" s="171"/>
    </row>
    <row r="21" spans="2:25" ht="12" customHeight="1" x14ac:dyDescent="0.25">
      <c r="B21" s="192" t="s">
        <v>102</v>
      </c>
      <c r="C21" s="174">
        <v>14</v>
      </c>
      <c r="D21" s="175" t="str">
        <f t="shared" si="0"/>
        <v>-</v>
      </c>
      <c r="E21" s="176" t="str">
        <f>IF(ISBLANK(D21),"",IF(EXACT(D21,"-"),"BYE",VLOOKUP(D21,Inscripcion!$A$1:$E$201,2,FALSE)))</f>
        <v>BYE</v>
      </c>
      <c r="F21" s="177" t="str">
        <f>IF(EXACT(D21,"-"),"",VLOOKUP(D21,Inscripcion!$A$1:$E$201,3,FALSE))</f>
        <v/>
      </c>
      <c r="G21" s="187"/>
      <c r="H21" s="213"/>
      <c r="I21" s="178"/>
      <c r="J21" s="178"/>
      <c r="K21" s="221"/>
      <c r="L21" s="171"/>
      <c r="M21" s="171"/>
      <c r="N21" s="171"/>
      <c r="O21" s="171"/>
      <c r="P21" s="227" t="s">
        <v>101</v>
      </c>
      <c r="Q21" s="228">
        <v>3</v>
      </c>
      <c r="R21" s="229" t="s">
        <v>91</v>
      </c>
      <c r="S21" s="191"/>
      <c r="T21" s="182" t="str">
        <f>IF(ISBLANK(S21),"",VLOOKUP(S21,Inscripcion!$A$1:$E$201,2,FALSE))</f>
        <v/>
      </c>
      <c r="U21" s="177" t="str">
        <f>IF(ISBLANK(S21),"",VLOOKUP(S21,Inscripcion!$A$1:$E$201,3,FALSE))</f>
        <v/>
      </c>
      <c r="V21" s="183">
        <f>VLOOKUP(R21,Rifa!$A$1:$C$100,2,FALSE)</f>
        <v>10</v>
      </c>
      <c r="W21" s="184" t="str">
        <f t="shared" si="3"/>
        <v>-</v>
      </c>
      <c r="X21" s="230" t="str">
        <f t="shared" si="4"/>
        <v>DO</v>
      </c>
      <c r="Y21" s="171"/>
    </row>
    <row r="22" spans="2:25" ht="12" customHeight="1" x14ac:dyDescent="0.25">
      <c r="B22" s="186"/>
      <c r="C22" s="174">
        <v>15</v>
      </c>
      <c r="D22" s="175" t="str">
        <f t="shared" si="0"/>
        <v>-</v>
      </c>
      <c r="E22" s="182" t="str">
        <f>IF(ISBLANK(D22),"",IF(EXACT(D22,"-"),"BYE",VLOOKUP(D22,Inscripcion!$A$1:$E$201,2,FALSE)))</f>
        <v>BYE</v>
      </c>
      <c r="F22" s="177" t="str">
        <f>IF(EXACT(D22,"-"),"",VLOOKUP(D22,Inscripcion!$A$1:$E$201,3,FALSE))</f>
        <v/>
      </c>
      <c r="G22" s="193"/>
      <c r="H22" s="178"/>
      <c r="I22" s="178"/>
      <c r="J22" s="178"/>
      <c r="K22" s="221"/>
      <c r="L22" s="171"/>
      <c r="M22" s="171"/>
      <c r="N22" s="171"/>
      <c r="O22" s="171"/>
      <c r="P22" s="227" t="s">
        <v>101</v>
      </c>
      <c r="Q22" s="228">
        <v>4</v>
      </c>
      <c r="R22" s="229" t="s">
        <v>84</v>
      </c>
      <c r="S22" s="191"/>
      <c r="T22" s="182" t="str">
        <f>IF(ISBLANK(S22),"",VLOOKUP(S22,Inscripcion!$A$1:$E$201,2,FALSE))</f>
        <v/>
      </c>
      <c r="U22" s="177" t="str">
        <f>IF(ISBLANK(S22),"",VLOOKUP(S22,Inscripcion!$A$1:$E$201,3,FALSE))</f>
        <v/>
      </c>
      <c r="V22" s="183">
        <f>VLOOKUP(R22,Rifa!$A$1:$C$100,2,FALSE)</f>
        <v>3</v>
      </c>
      <c r="W22" s="184" t="str">
        <f t="shared" si="3"/>
        <v>-</v>
      </c>
      <c r="X22" s="230" t="str">
        <f t="shared" si="4"/>
        <v>UP</v>
      </c>
      <c r="Y22" s="171"/>
    </row>
    <row r="23" spans="2:25" ht="12" customHeight="1" x14ac:dyDescent="0.25">
      <c r="B23" s="179" t="s">
        <v>106</v>
      </c>
      <c r="C23" s="231">
        <v>16</v>
      </c>
      <c r="D23" s="175" t="str">
        <f t="shared" si="0"/>
        <v>-</v>
      </c>
      <c r="E23" s="182" t="str">
        <f>IF(ISBLANK(D23),"",IF(EXACT(D23,"-"),"BYE",VLOOKUP(D23,Inscripcion!$A$1:$E$201,2,FALSE)))</f>
        <v>BYE</v>
      </c>
      <c r="F23" s="177" t="str">
        <f>IF(EXACT(D23,"-"),"",VLOOKUP(D23,Inscripcion!$A$1:$E$201,3,FALSE))</f>
        <v/>
      </c>
      <c r="G23" s="178"/>
      <c r="H23" s="178"/>
      <c r="I23" s="178"/>
      <c r="J23" s="178"/>
      <c r="K23" s="221"/>
      <c r="L23" s="171"/>
      <c r="M23" s="171"/>
      <c r="N23" s="171"/>
      <c r="O23" s="171"/>
      <c r="P23" s="227" t="s">
        <v>101</v>
      </c>
      <c r="Q23" s="228">
        <v>5</v>
      </c>
      <c r="R23" s="229" t="s">
        <v>96</v>
      </c>
      <c r="S23" s="191"/>
      <c r="T23" s="182" t="str">
        <f>IF(ISBLANK(S23),"",VLOOKUP(S23,Inscripcion!$A$1:$E$201,2,FALSE))</f>
        <v/>
      </c>
      <c r="U23" s="177" t="str">
        <f>IF(ISBLANK(S23),"",VLOOKUP(S23,Inscripcion!$A$1:$E$201,3,FALSE))</f>
        <v/>
      </c>
      <c r="V23" s="183">
        <f>VLOOKUP(R23,Rifa!$A$1:$C$100,2,FALSE)</f>
        <v>15</v>
      </c>
      <c r="W23" s="184" t="str">
        <f t="shared" si="3"/>
        <v>-</v>
      </c>
      <c r="X23" s="230" t="str">
        <f t="shared" si="4"/>
        <v>DO</v>
      </c>
      <c r="Y23" s="171"/>
    </row>
    <row r="24" spans="2:25" ht="12" customHeight="1" x14ac:dyDescent="0.25">
      <c r="B24" s="232"/>
      <c r="C24" s="233"/>
      <c r="D24" s="234"/>
      <c r="E24" s="235"/>
      <c r="F24" s="236"/>
      <c r="G24" s="221"/>
      <c r="H24" s="221"/>
      <c r="I24" s="221"/>
      <c r="J24" s="221"/>
      <c r="K24" s="221"/>
      <c r="L24" s="221"/>
      <c r="M24" s="221"/>
      <c r="N24" s="171"/>
      <c r="O24" s="171"/>
      <c r="P24" s="227" t="s">
        <v>101</v>
      </c>
      <c r="Q24" s="228">
        <v>6</v>
      </c>
      <c r="R24" s="229" t="s">
        <v>87</v>
      </c>
      <c r="S24" s="191"/>
      <c r="T24" s="182" t="str">
        <f>IF(ISBLANK(S24),"",VLOOKUP(S24,Inscripcion!$A$1:$E$201,2,FALSE))</f>
        <v/>
      </c>
      <c r="U24" s="177" t="str">
        <f>IF(ISBLANK(S24),"",VLOOKUP(S24,Inscripcion!$A$1:$E$201,3,FALSE))</f>
        <v/>
      </c>
      <c r="V24" s="183">
        <f>VLOOKUP(R24,Rifa!$A$1:$C$100,2,FALSE)</f>
        <v>6</v>
      </c>
      <c r="W24" s="184" t="str">
        <f t="shared" si="3"/>
        <v>-</v>
      </c>
      <c r="X24" s="230" t="str">
        <f t="shared" si="4"/>
        <v>UP</v>
      </c>
      <c r="Y24" s="171"/>
    </row>
    <row r="25" spans="2:25" ht="12" customHeight="1" x14ac:dyDescent="0.25">
      <c r="B25" s="234"/>
      <c r="C25" s="233"/>
      <c r="D25" s="234"/>
      <c r="E25" s="237"/>
      <c r="F25" s="238"/>
      <c r="G25" s="221"/>
      <c r="H25" s="221"/>
      <c r="I25" s="221"/>
      <c r="J25" s="221"/>
      <c r="K25" s="221"/>
      <c r="L25" s="221"/>
      <c r="M25" s="221"/>
      <c r="N25" s="171"/>
      <c r="O25" s="171"/>
      <c r="P25" s="227" t="s">
        <v>101</v>
      </c>
      <c r="Q25" s="228">
        <v>7</v>
      </c>
      <c r="R25" s="229" t="s">
        <v>88</v>
      </c>
      <c r="S25" s="191"/>
      <c r="T25" s="182" t="str">
        <f>IF(ISBLANK(S25),"",VLOOKUP(S25,Inscripcion!$A$1:$E$201,2,FALSE))</f>
        <v/>
      </c>
      <c r="U25" s="177" t="str">
        <f>IF(ISBLANK(S25),"",VLOOKUP(S25,Inscripcion!$A$1:$E$201,3,FALSE))</f>
        <v/>
      </c>
      <c r="V25" s="183">
        <f>VLOOKUP(R25,Rifa!$A$1:$C$100,2,FALSE)</f>
        <v>7</v>
      </c>
      <c r="W25" s="184" t="str">
        <f t="shared" si="3"/>
        <v>-</v>
      </c>
      <c r="X25" s="230" t="str">
        <f t="shared" si="4"/>
        <v>UP</v>
      </c>
      <c r="Y25" s="172"/>
    </row>
    <row r="26" spans="2:25" ht="12" customHeight="1" x14ac:dyDescent="0.25">
      <c r="B26" s="234"/>
      <c r="C26" s="233"/>
      <c r="D26" s="234"/>
      <c r="E26" s="235"/>
      <c r="F26" s="236"/>
      <c r="G26" s="221"/>
      <c r="H26" s="221"/>
      <c r="I26" s="221"/>
      <c r="J26" s="221"/>
      <c r="K26" s="221"/>
      <c r="L26" s="221"/>
      <c r="M26" s="221"/>
      <c r="N26" s="171"/>
      <c r="O26" s="171"/>
      <c r="P26" s="227" t="s">
        <v>101</v>
      </c>
      <c r="Q26" s="228">
        <v>8</v>
      </c>
      <c r="R26" s="229" t="s">
        <v>92</v>
      </c>
      <c r="S26" s="191"/>
      <c r="T26" s="182" t="str">
        <f>IF(ISBLANK(S26),"",VLOOKUP(S26,Inscripcion!$A$1:$E$201,2,FALSE))</f>
        <v/>
      </c>
      <c r="U26" s="177" t="str">
        <f>IF(ISBLANK(S26),"",VLOOKUP(S26,Inscripcion!$A$1:$E$201,3,FALSE))</f>
        <v/>
      </c>
      <c r="V26" s="183">
        <f>VLOOKUP(R26,Rifa!$A$1:$C$100,2,FALSE)</f>
        <v>11</v>
      </c>
      <c r="W26" s="184" t="str">
        <f t="shared" si="3"/>
        <v>-</v>
      </c>
      <c r="X26" s="230" t="str">
        <f t="shared" si="4"/>
        <v>DO</v>
      </c>
      <c r="Y26" s="172"/>
    </row>
    <row r="27" spans="2:25" ht="12" customHeight="1" x14ac:dyDescent="0.25">
      <c r="B27" s="234"/>
      <c r="C27" s="233"/>
      <c r="D27" s="234"/>
      <c r="E27" s="235"/>
      <c r="F27" s="236"/>
      <c r="G27" s="221"/>
      <c r="H27" s="221"/>
      <c r="I27" s="221"/>
      <c r="J27" s="221"/>
      <c r="K27" s="221"/>
      <c r="L27" s="221"/>
      <c r="M27" s="221"/>
      <c r="N27" s="171"/>
      <c r="O27" s="171"/>
      <c r="Y27" s="239"/>
    </row>
    <row r="28" spans="2:25" ht="12" customHeight="1" x14ac:dyDescent="0.25">
      <c r="B28" s="240"/>
      <c r="C28" s="233"/>
      <c r="D28" s="234"/>
      <c r="E28" s="235"/>
      <c r="F28" s="236"/>
      <c r="G28" s="221"/>
      <c r="H28" s="221"/>
      <c r="I28" s="221"/>
      <c r="J28" s="221"/>
      <c r="K28" s="221"/>
      <c r="L28" s="221"/>
      <c r="M28" s="221"/>
      <c r="N28" s="171"/>
      <c r="O28" s="171"/>
    </row>
    <row r="29" spans="2:25" ht="12" customHeight="1" x14ac:dyDescent="0.25">
      <c r="B29" s="234"/>
      <c r="C29" s="233"/>
      <c r="D29" s="234"/>
      <c r="E29" s="235"/>
      <c r="F29" s="236"/>
      <c r="G29" s="221"/>
      <c r="H29" s="221"/>
      <c r="I29" s="221"/>
      <c r="J29" s="221"/>
      <c r="K29" s="221"/>
      <c r="L29" s="221"/>
      <c r="M29" s="221"/>
      <c r="N29" s="171"/>
      <c r="O29" s="171"/>
    </row>
    <row r="30" spans="2:25" ht="12" customHeight="1" x14ac:dyDescent="0.25">
      <c r="B30" s="234"/>
      <c r="C30" s="233"/>
      <c r="D30" s="234"/>
      <c r="E30" s="241"/>
      <c r="F30" s="242"/>
      <c r="G30" s="221"/>
      <c r="H30" s="221"/>
      <c r="I30" s="221"/>
      <c r="J30" s="221"/>
      <c r="K30" s="221"/>
      <c r="L30" s="221"/>
      <c r="M30" s="221"/>
      <c r="N30" s="171"/>
      <c r="O30" s="171"/>
    </row>
    <row r="31" spans="2:25" ht="12" customHeight="1" x14ac:dyDescent="0.25">
      <c r="B31" s="240"/>
      <c r="C31" s="233"/>
      <c r="D31" s="234"/>
      <c r="E31" s="235"/>
      <c r="F31" s="236"/>
      <c r="G31" s="221"/>
      <c r="H31" s="221"/>
      <c r="I31" s="221"/>
      <c r="J31" s="221"/>
      <c r="K31" s="221"/>
      <c r="L31" s="221"/>
      <c r="M31" s="221"/>
      <c r="N31" s="171"/>
      <c r="O31" s="171"/>
    </row>
    <row r="32" spans="2:25" ht="12" customHeight="1" x14ac:dyDescent="0.25">
      <c r="B32" s="240"/>
      <c r="C32" s="233"/>
      <c r="D32" s="234"/>
      <c r="E32" s="235"/>
      <c r="F32" s="236"/>
      <c r="G32" s="221"/>
      <c r="H32" s="221"/>
      <c r="I32" s="221"/>
      <c r="J32" s="221"/>
      <c r="K32" s="221"/>
      <c r="L32" s="221"/>
      <c r="M32" s="221"/>
      <c r="N32" s="171"/>
      <c r="O32" s="171"/>
    </row>
    <row r="33" spans="2:25" ht="12" customHeight="1" x14ac:dyDescent="0.25">
      <c r="B33" s="234"/>
      <c r="C33" s="233"/>
      <c r="D33" s="234"/>
      <c r="E33" s="237"/>
      <c r="F33" s="238"/>
      <c r="G33" s="221"/>
      <c r="H33" s="221"/>
      <c r="I33" s="221"/>
      <c r="J33" s="221"/>
      <c r="K33" s="221"/>
      <c r="L33" s="221"/>
      <c r="M33" s="221"/>
      <c r="N33" s="171"/>
      <c r="O33" s="171"/>
      <c r="S33" s="171"/>
      <c r="X33" s="171"/>
    </row>
    <row r="34" spans="2:25" ht="12" customHeight="1" x14ac:dyDescent="0.25">
      <c r="B34" s="234"/>
      <c r="C34" s="233"/>
      <c r="D34" s="234"/>
      <c r="E34" s="235"/>
      <c r="F34" s="236"/>
      <c r="G34" s="221"/>
      <c r="H34" s="221"/>
      <c r="I34" s="221"/>
      <c r="J34" s="221"/>
      <c r="K34" s="221"/>
      <c r="L34" s="221"/>
      <c r="M34" s="221"/>
      <c r="N34" s="171"/>
      <c r="O34" s="171"/>
      <c r="S34" s="171"/>
      <c r="X34" s="171"/>
    </row>
    <row r="35" spans="2:25" ht="12" customHeight="1" x14ac:dyDescent="0.25">
      <c r="B35" s="240"/>
      <c r="C35" s="233"/>
      <c r="D35" s="234"/>
      <c r="E35" s="235"/>
      <c r="F35" s="236"/>
      <c r="G35" s="221"/>
      <c r="H35" s="221"/>
      <c r="I35" s="221"/>
      <c r="J35" s="221"/>
      <c r="K35" s="221"/>
      <c r="L35" s="221"/>
      <c r="M35" s="221"/>
      <c r="N35" s="171"/>
      <c r="O35" s="171"/>
      <c r="S35" s="171"/>
      <c r="X35" s="171"/>
    </row>
    <row r="36" spans="2:25" ht="12" customHeight="1" x14ac:dyDescent="0.25">
      <c r="B36" s="234"/>
      <c r="C36" s="233"/>
      <c r="D36" s="234"/>
      <c r="E36" s="235"/>
      <c r="F36" s="236"/>
      <c r="G36" s="221"/>
      <c r="H36" s="221"/>
      <c r="I36" s="221"/>
      <c r="J36" s="221"/>
      <c r="K36" s="221"/>
      <c r="L36" s="221"/>
      <c r="M36" s="221"/>
      <c r="N36" s="171"/>
      <c r="O36" s="171"/>
      <c r="S36" s="171"/>
      <c r="X36" s="171"/>
    </row>
    <row r="37" spans="2:25" ht="12" customHeight="1" x14ac:dyDescent="0.25">
      <c r="B37" s="234"/>
      <c r="C37" s="233"/>
      <c r="D37" s="234"/>
      <c r="E37" s="235"/>
      <c r="F37" s="236"/>
      <c r="G37" s="221"/>
      <c r="H37" s="221"/>
      <c r="I37" s="221"/>
      <c r="J37" s="221"/>
      <c r="K37" s="221"/>
      <c r="L37" s="221"/>
      <c r="M37" s="221"/>
      <c r="N37" s="171"/>
      <c r="O37" s="171"/>
      <c r="P37" s="172"/>
      <c r="Q37" s="172"/>
      <c r="R37" s="172"/>
      <c r="S37" s="172"/>
      <c r="T37" s="172"/>
      <c r="U37" s="243"/>
      <c r="V37" s="172"/>
      <c r="W37" s="172"/>
      <c r="X37" s="172"/>
    </row>
    <row r="38" spans="2:25" ht="12" customHeight="1" x14ac:dyDescent="0.25">
      <c r="B38" s="234"/>
      <c r="C38" s="233"/>
      <c r="D38" s="234"/>
      <c r="E38" s="241"/>
      <c r="F38" s="242"/>
      <c r="G38" s="221"/>
      <c r="H38" s="221"/>
      <c r="I38" s="221"/>
      <c r="J38" s="221"/>
      <c r="K38" s="221"/>
      <c r="L38" s="221"/>
      <c r="M38" s="221"/>
      <c r="N38" s="171"/>
      <c r="O38" s="171"/>
      <c r="P38" s="172"/>
      <c r="Q38" s="172"/>
      <c r="R38" s="172"/>
      <c r="S38" s="172"/>
      <c r="T38" s="172"/>
      <c r="U38" s="243"/>
      <c r="V38" s="172"/>
      <c r="W38" s="172"/>
      <c r="X38" s="172"/>
    </row>
    <row r="39" spans="2:25" ht="12" customHeight="1" x14ac:dyDescent="0.25">
      <c r="B39" s="240"/>
      <c r="C39" s="233"/>
      <c r="D39" s="234"/>
      <c r="E39" s="235"/>
      <c r="F39" s="236"/>
      <c r="G39" s="221"/>
      <c r="H39" s="221"/>
      <c r="I39" s="221"/>
      <c r="J39" s="221"/>
      <c r="K39" s="221"/>
      <c r="L39" s="221"/>
      <c r="M39" s="221"/>
      <c r="N39" s="172"/>
      <c r="O39" s="172"/>
      <c r="P39" s="172"/>
      <c r="Q39" s="172"/>
      <c r="R39" s="172"/>
      <c r="S39" s="172"/>
      <c r="T39" s="172"/>
      <c r="U39" s="243"/>
      <c r="V39" s="172"/>
      <c r="W39" s="172"/>
      <c r="X39" s="172"/>
    </row>
    <row r="40" spans="2:25" ht="12" customHeight="1" x14ac:dyDescent="0.25">
      <c r="B40" s="234"/>
      <c r="C40" s="234"/>
      <c r="D40" s="234"/>
      <c r="E40" s="234"/>
      <c r="F40" s="236"/>
      <c r="G40" s="234"/>
      <c r="H40" s="234"/>
      <c r="I40" s="234"/>
      <c r="J40" s="234"/>
      <c r="K40" s="234"/>
      <c r="L40" s="221"/>
      <c r="M40" s="221"/>
      <c r="N40" s="172"/>
      <c r="O40" s="172"/>
      <c r="P40" s="172"/>
      <c r="Q40" s="172"/>
      <c r="R40" s="172"/>
      <c r="S40" s="172"/>
      <c r="T40" s="172"/>
      <c r="U40" s="243"/>
      <c r="V40" s="172"/>
      <c r="W40" s="172"/>
      <c r="X40" s="172"/>
      <c r="Y40" s="244"/>
    </row>
    <row r="41" spans="2:25" ht="12" customHeight="1" x14ac:dyDescent="0.25">
      <c r="B41" s="234"/>
      <c r="C41" s="234"/>
      <c r="D41" s="234"/>
      <c r="E41" s="234"/>
      <c r="F41" s="236"/>
      <c r="G41" s="234"/>
      <c r="H41" s="234"/>
      <c r="I41" s="234"/>
      <c r="J41" s="234"/>
      <c r="K41" s="234"/>
      <c r="L41" s="171"/>
      <c r="M41" s="171"/>
      <c r="N41" s="172"/>
      <c r="O41" s="172"/>
      <c r="P41" s="172"/>
      <c r="Q41" s="172"/>
      <c r="R41" s="172"/>
      <c r="S41" s="172"/>
      <c r="T41" s="172"/>
      <c r="U41" s="243"/>
      <c r="V41" s="172"/>
      <c r="W41" s="172"/>
      <c r="X41" s="172"/>
      <c r="Y41" s="172"/>
    </row>
    <row r="42" spans="2:25" ht="12" customHeight="1" x14ac:dyDescent="0.25">
      <c r="B42" s="234"/>
      <c r="C42" s="234"/>
      <c r="D42" s="234"/>
      <c r="E42" s="234"/>
      <c r="F42" s="236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44"/>
      <c r="T42" s="172" t="s">
        <v>107</v>
      </c>
      <c r="U42" s="236" t="s">
        <v>107</v>
      </c>
      <c r="V42" s="234">
        <v>1</v>
      </c>
      <c r="W42" s="222" t="s">
        <v>108</v>
      </c>
      <c r="X42" s="244"/>
      <c r="Y42" s="172"/>
    </row>
    <row r="43" spans="2:25" ht="12" customHeight="1" x14ac:dyDescent="0.25">
      <c r="B43" s="234"/>
      <c r="C43" s="234"/>
      <c r="D43" s="234"/>
      <c r="E43" s="234"/>
      <c r="F43" s="236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44"/>
      <c r="T43" s="172"/>
      <c r="U43" s="236"/>
      <c r="V43" s="234">
        <v>2</v>
      </c>
      <c r="W43" s="222" t="s">
        <v>108</v>
      </c>
      <c r="X43" s="244"/>
      <c r="Y43" s="172"/>
    </row>
    <row r="44" spans="2:25" ht="12" customHeight="1" x14ac:dyDescent="0.25">
      <c r="B44" s="234"/>
      <c r="C44" s="234"/>
      <c r="D44" s="234"/>
      <c r="E44" s="234"/>
      <c r="F44" s="236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44"/>
      <c r="T44" s="172"/>
      <c r="U44" s="236"/>
      <c r="V44" s="234">
        <v>3</v>
      </c>
      <c r="W44" s="222" t="s">
        <v>108</v>
      </c>
      <c r="X44" s="244"/>
      <c r="Y44" s="172"/>
    </row>
    <row r="45" spans="2:25" ht="12" customHeight="1" x14ac:dyDescent="0.25">
      <c r="B45" s="234"/>
      <c r="C45" s="234"/>
      <c r="D45" s="234"/>
      <c r="E45" s="234"/>
      <c r="F45" s="236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44"/>
      <c r="T45" s="172"/>
      <c r="U45" s="236"/>
      <c r="V45" s="234">
        <v>4</v>
      </c>
      <c r="W45" s="222" t="s">
        <v>108</v>
      </c>
      <c r="X45" s="244"/>
      <c r="Y45" s="172"/>
    </row>
    <row r="46" spans="2:25" ht="12" customHeight="1" x14ac:dyDescent="0.25">
      <c r="B46" s="234"/>
      <c r="C46" s="234"/>
      <c r="D46" s="234"/>
      <c r="E46" s="234"/>
      <c r="F46" s="236"/>
      <c r="G46" s="234"/>
      <c r="H46" s="234"/>
      <c r="I46" s="234"/>
      <c r="J46" s="234"/>
      <c r="K46" s="234"/>
      <c r="L46" s="234"/>
      <c r="M46" s="234"/>
      <c r="N46" s="234"/>
      <c r="O46" s="234"/>
      <c r="P46" s="222"/>
      <c r="Q46" s="222"/>
      <c r="R46" s="222"/>
      <c r="S46" s="244"/>
      <c r="T46" s="172"/>
      <c r="V46" s="234">
        <v>5</v>
      </c>
      <c r="W46" s="222" t="s">
        <v>108</v>
      </c>
      <c r="X46" s="244"/>
      <c r="Y46" s="172"/>
    </row>
    <row r="47" spans="2:25" ht="12.75" customHeight="1" x14ac:dyDescent="0.25">
      <c r="P47" s="222"/>
      <c r="Q47" s="222"/>
      <c r="R47" s="222"/>
      <c r="S47" s="244"/>
      <c r="T47" s="172"/>
      <c r="V47" s="234">
        <v>6</v>
      </c>
      <c r="W47" s="222" t="s">
        <v>108</v>
      </c>
      <c r="X47" s="244"/>
      <c r="Y47" s="172"/>
    </row>
    <row r="48" spans="2:25" ht="12.75" customHeight="1" x14ac:dyDescent="0.25">
      <c r="P48" s="222"/>
      <c r="Q48" s="222"/>
      <c r="R48" s="222"/>
      <c r="S48" s="244"/>
      <c r="T48" s="172"/>
      <c r="V48" s="234">
        <v>7</v>
      </c>
      <c r="W48" s="222" t="s">
        <v>108</v>
      </c>
      <c r="X48" s="244"/>
      <c r="Y48" s="172"/>
    </row>
    <row r="49" spans="16:25" ht="12.75" customHeight="1" x14ac:dyDescent="0.25">
      <c r="P49" s="222"/>
      <c r="Q49" s="222"/>
      <c r="R49" s="222"/>
      <c r="S49" s="244"/>
      <c r="T49" s="172"/>
      <c r="V49" s="234">
        <v>8</v>
      </c>
      <c r="W49" s="222" t="s">
        <v>108</v>
      </c>
      <c r="X49" s="244"/>
      <c r="Y49" s="172"/>
    </row>
    <row r="50" spans="16:25" ht="12.75" customHeight="1" x14ac:dyDescent="0.25">
      <c r="P50" s="222"/>
      <c r="Q50" s="222"/>
      <c r="R50" s="222"/>
      <c r="S50" s="244"/>
      <c r="T50" s="172"/>
      <c r="V50" s="234">
        <v>9</v>
      </c>
      <c r="W50" s="222" t="s">
        <v>108</v>
      </c>
      <c r="X50" s="244"/>
      <c r="Y50" s="172"/>
    </row>
    <row r="51" spans="16:25" ht="12.75" customHeight="1" x14ac:dyDescent="0.25">
      <c r="P51" s="222"/>
      <c r="Q51" s="222"/>
      <c r="R51" s="222"/>
      <c r="S51" s="244"/>
      <c r="T51" s="172"/>
      <c r="V51" s="234">
        <v>10</v>
      </c>
      <c r="W51" s="222" t="s">
        <v>108</v>
      </c>
      <c r="X51" s="244"/>
      <c r="Y51" s="172"/>
    </row>
    <row r="52" spans="16:25" ht="12.75" customHeight="1" x14ac:dyDescent="0.25">
      <c r="P52" s="222"/>
      <c r="Q52" s="222"/>
      <c r="R52" s="222"/>
      <c r="S52" s="244"/>
      <c r="T52" s="172"/>
      <c r="V52" s="234">
        <v>11</v>
      </c>
      <c r="W52" s="222" t="s">
        <v>108</v>
      </c>
      <c r="X52" s="244"/>
      <c r="Y52" s="172"/>
    </row>
    <row r="53" spans="16:25" ht="12.75" customHeight="1" x14ac:dyDescent="0.25">
      <c r="P53" s="222"/>
      <c r="Q53" s="222"/>
      <c r="R53" s="222"/>
      <c r="S53" s="244"/>
      <c r="T53" s="172"/>
      <c r="V53" s="234">
        <v>12</v>
      </c>
      <c r="W53" s="222" t="s">
        <v>108</v>
      </c>
      <c r="X53" s="244"/>
      <c r="Y53" s="172"/>
    </row>
    <row r="54" spans="16:25" ht="12.75" customHeight="1" x14ac:dyDescent="0.25">
      <c r="P54" s="222"/>
      <c r="Q54" s="222"/>
      <c r="R54" s="222"/>
      <c r="S54" s="244"/>
      <c r="T54" s="172"/>
      <c r="V54" s="234">
        <v>13</v>
      </c>
      <c r="W54" s="222" t="s">
        <v>108</v>
      </c>
      <c r="X54" s="244"/>
      <c r="Y54" s="172"/>
    </row>
    <row r="55" spans="16:25" ht="12.75" customHeight="1" x14ac:dyDescent="0.25">
      <c r="P55" s="222"/>
      <c r="Q55" s="222"/>
      <c r="R55" s="222"/>
      <c r="S55" s="244"/>
      <c r="T55" s="172"/>
      <c r="V55" s="234">
        <v>14</v>
      </c>
      <c r="W55" s="222" t="s">
        <v>108</v>
      </c>
      <c r="X55" s="244"/>
      <c r="Y55" s="172"/>
    </row>
    <row r="56" spans="16:25" ht="12.75" customHeight="1" x14ac:dyDescent="0.25">
      <c r="P56" s="222"/>
      <c r="Q56" s="222"/>
      <c r="R56" s="222"/>
      <c r="S56" s="244"/>
      <c r="T56" s="172"/>
      <c r="V56" s="234">
        <v>15</v>
      </c>
      <c r="W56" s="222" t="s">
        <v>108</v>
      </c>
      <c r="X56" s="244"/>
      <c r="Y56" s="172"/>
    </row>
    <row r="57" spans="16:25" ht="12.75" customHeight="1" x14ac:dyDescent="0.25">
      <c r="P57" s="222"/>
      <c r="Q57" s="222"/>
      <c r="R57" s="222"/>
      <c r="S57" s="244"/>
      <c r="T57" s="172"/>
      <c r="V57" s="234">
        <v>16</v>
      </c>
      <c r="W57" s="222" t="s">
        <v>108</v>
      </c>
      <c r="X57" s="244"/>
      <c r="Y57" s="172"/>
    </row>
    <row r="58" spans="16:25" ht="12.75" customHeight="1" x14ac:dyDescent="0.25">
      <c r="P58" s="222"/>
      <c r="Q58" s="222"/>
      <c r="R58" s="222"/>
      <c r="S58" s="244"/>
      <c r="T58" s="172"/>
      <c r="V58" s="234">
        <v>17</v>
      </c>
      <c r="W58" s="222" t="s">
        <v>108</v>
      </c>
      <c r="X58" s="244"/>
      <c r="Y58" s="172"/>
    </row>
    <row r="59" spans="16:25" ht="12.75" customHeight="1" x14ac:dyDescent="0.25">
      <c r="P59" s="222"/>
      <c r="Q59" s="222"/>
      <c r="R59" s="222"/>
      <c r="S59" s="244"/>
      <c r="T59" s="172"/>
      <c r="V59" s="234">
        <v>18</v>
      </c>
      <c r="W59" s="222" t="s">
        <v>108</v>
      </c>
      <c r="X59" s="244"/>
      <c r="Y59" s="172"/>
    </row>
    <row r="60" spans="16:25" ht="12.75" customHeight="1" x14ac:dyDescent="0.25">
      <c r="P60" s="222"/>
      <c r="Q60" s="222"/>
      <c r="R60" s="222"/>
      <c r="S60" s="244"/>
      <c r="T60" s="172"/>
      <c r="V60" s="234">
        <v>19</v>
      </c>
      <c r="W60" s="222" t="s">
        <v>108</v>
      </c>
      <c r="X60" s="244"/>
      <c r="Y60" s="172"/>
    </row>
    <row r="61" spans="16:25" ht="12.75" customHeight="1" x14ac:dyDescent="0.25">
      <c r="P61" s="222"/>
      <c r="Q61" s="222"/>
      <c r="R61" s="222"/>
      <c r="S61" s="244"/>
      <c r="T61" s="172"/>
      <c r="V61" s="234">
        <v>20</v>
      </c>
      <c r="W61" s="222" t="s">
        <v>108</v>
      </c>
      <c r="X61" s="244"/>
      <c r="Y61" s="172"/>
    </row>
    <row r="62" spans="16:25" ht="12.75" customHeight="1" x14ac:dyDescent="0.25">
      <c r="P62" s="222"/>
      <c r="Q62" s="222"/>
      <c r="R62" s="222"/>
      <c r="S62" s="244"/>
      <c r="T62" s="172"/>
      <c r="V62" s="234">
        <v>21</v>
      </c>
      <c r="W62" s="222" t="s">
        <v>108</v>
      </c>
      <c r="X62" s="244"/>
      <c r="Y62" s="172"/>
    </row>
    <row r="63" spans="16:25" ht="12.75" customHeight="1" x14ac:dyDescent="0.25">
      <c r="P63" s="222"/>
      <c r="Q63" s="222"/>
      <c r="R63" s="222"/>
      <c r="S63" s="244"/>
      <c r="T63" s="172"/>
      <c r="V63" s="234">
        <v>22</v>
      </c>
      <c r="W63" s="222" t="s">
        <v>108</v>
      </c>
      <c r="X63" s="244"/>
      <c r="Y63" s="172"/>
    </row>
    <row r="64" spans="16:25" ht="12.75" customHeight="1" x14ac:dyDescent="0.25">
      <c r="P64" s="222"/>
      <c r="Q64" s="222"/>
      <c r="R64" s="222"/>
      <c r="S64" s="244"/>
      <c r="T64" s="172"/>
      <c r="V64" s="234">
        <v>23</v>
      </c>
      <c r="W64" s="222" t="s">
        <v>108</v>
      </c>
      <c r="X64" s="244"/>
      <c r="Y64" s="172"/>
    </row>
    <row r="65" spans="16:25" ht="12.75" customHeight="1" x14ac:dyDescent="0.25">
      <c r="P65" s="222"/>
      <c r="Q65" s="222"/>
      <c r="R65" s="222"/>
      <c r="S65" s="244"/>
      <c r="T65" s="172"/>
      <c r="V65" s="234">
        <v>24</v>
      </c>
      <c r="W65" s="222" t="s">
        <v>108</v>
      </c>
      <c r="X65" s="244"/>
      <c r="Y65" s="172"/>
    </row>
    <row r="66" spans="16:25" ht="12.75" customHeight="1" x14ac:dyDescent="0.25">
      <c r="V66" s="234">
        <v>25</v>
      </c>
      <c r="W66" s="222" t="s">
        <v>108</v>
      </c>
    </row>
    <row r="67" spans="16:25" ht="12.75" customHeight="1" x14ac:dyDescent="0.25">
      <c r="V67" s="234">
        <v>26</v>
      </c>
      <c r="W67" s="222" t="s">
        <v>108</v>
      </c>
    </row>
    <row r="68" spans="16:25" ht="12.75" customHeight="1" x14ac:dyDescent="0.25">
      <c r="V68" s="234">
        <v>27</v>
      </c>
      <c r="W68" s="222" t="s">
        <v>108</v>
      </c>
    </row>
    <row r="69" spans="16:25" ht="12.75" customHeight="1" x14ac:dyDescent="0.25">
      <c r="V69" s="234">
        <v>28</v>
      </c>
      <c r="W69" s="222" t="s">
        <v>108</v>
      </c>
    </row>
    <row r="70" spans="16:25" ht="12.75" customHeight="1" x14ac:dyDescent="0.25">
      <c r="V70" s="234">
        <v>29</v>
      </c>
      <c r="W70" s="222" t="s">
        <v>108</v>
      </c>
    </row>
    <row r="71" spans="16:25" ht="12.75" customHeight="1" x14ac:dyDescent="0.25">
      <c r="V71" s="234">
        <v>30</v>
      </c>
      <c r="W71" s="222" t="s">
        <v>108</v>
      </c>
    </row>
    <row r="72" spans="16:25" ht="12.75" customHeight="1" x14ac:dyDescent="0.25">
      <c r="V72" s="234">
        <v>31</v>
      </c>
      <c r="W72" s="222" t="s">
        <v>108</v>
      </c>
    </row>
    <row r="73" spans="16:25" ht="12.75" customHeight="1" x14ac:dyDescent="0.25">
      <c r="V73" s="234">
        <v>32</v>
      </c>
      <c r="W73" s="222" t="s">
        <v>108</v>
      </c>
    </row>
  </sheetData>
  <mergeCells count="3">
    <mergeCell ref="B5:X6"/>
    <mergeCell ref="S7:X7"/>
    <mergeCell ref="S18:X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>
      <selection activeCell="I13" sqref="I1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15.7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47</v>
      </c>
      <c r="H7" s="24">
        <v>44834.690736620367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48</v>
      </c>
      <c r="C9" s="4"/>
      <c r="D9" s="5" t="s">
        <v>68</v>
      </c>
      <c r="E9" s="3" t="s">
        <v>49</v>
      </c>
      <c r="F9" s="5" t="s">
        <v>69</v>
      </c>
      <c r="G9" s="3" t="s">
        <v>50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51</v>
      </c>
      <c r="C11" s="7" t="s">
        <v>52</v>
      </c>
      <c r="D11" s="7" t="s">
        <v>53</v>
      </c>
      <c r="E11" s="7" t="s">
        <v>54</v>
      </c>
      <c r="F11" s="7" t="s">
        <v>55</v>
      </c>
      <c r="G11" s="7" t="s">
        <v>56</v>
      </c>
    </row>
    <row r="12" spans="2:10" ht="21" customHeight="1" x14ac:dyDescent="0.35">
      <c r="B12" s="8">
        <v>1</v>
      </c>
      <c r="C12" s="248">
        <v>1519</v>
      </c>
      <c r="D12" s="9" t="str">
        <f>IF(ISBLANK(C12),"",VLOOKUP(C12,Inscripcion!$A$1:$E$201,2,FALSE))</f>
        <v>Victor Carranza Sanchez</v>
      </c>
      <c r="E12" s="10" t="str">
        <f>IF(ISBLANK(C12),"",VLOOKUP(C12,Inscripcion!$A$1:$E$201,3,FALSE))</f>
        <v>Perez Zeledon</v>
      </c>
      <c r="F12" s="10">
        <f>IF(ISBLANK(C12),"",VLOOKUP(C12,Inscripcion!$A$1:$E$201,4,FALSE))</f>
        <v>15</v>
      </c>
      <c r="G12" s="10">
        <f>IF(ISBLANK(C12),"",VLOOKUP(C12,Inscripcion!$A$1:$E$201,5,FALSE))</f>
        <v>1844</v>
      </c>
    </row>
    <row r="13" spans="2:10" ht="21" customHeight="1" x14ac:dyDescent="0.35">
      <c r="B13" s="8">
        <v>2</v>
      </c>
      <c r="C13" s="249">
        <v>922</v>
      </c>
      <c r="D13" s="9" t="str">
        <f>IF(ISBLANK(C13),"",VLOOKUP(C13,Inscripcion!$A$1:$E$201,2,FALSE))</f>
        <v>Pablo Andres Quesada Campos</v>
      </c>
      <c r="E13" s="10" t="str">
        <f>IF(ISBLANK(C13),"",VLOOKUP(C13,Inscripcion!$A$1:$E$201,3,FALSE))</f>
        <v>Corredores</v>
      </c>
      <c r="F13" s="10">
        <f>IF(ISBLANK(C13),"",VLOOKUP(C13,Inscripcion!$A$1:$E$201,4,FALSE))</f>
        <v>44</v>
      </c>
      <c r="G13" s="10">
        <f>IF(ISBLANK(C13),"",VLOOKUP(C13,Inscripcion!$A$1:$E$201,5,FALSE))</f>
        <v>1672</v>
      </c>
    </row>
    <row r="14" spans="2:10" ht="21" customHeight="1" x14ac:dyDescent="0.35">
      <c r="B14" s="8">
        <v>3</v>
      </c>
      <c r="C14" s="249">
        <v>1532</v>
      </c>
      <c r="D14" s="9" t="str">
        <f>IF(ISBLANK(C14),"",VLOOKUP(C14,Inscripcion!$A$1:$E$201,2,FALSE))</f>
        <v>Alexander Quiros Cordero</v>
      </c>
      <c r="E14" s="10" t="str">
        <f>IF(ISBLANK(C14),"",VLOOKUP(C14,Inscripcion!$A$1:$E$201,3,FALSE))</f>
        <v>Vasquez de Coronado</v>
      </c>
      <c r="F14" s="10">
        <f>IF(ISBLANK(C14),"",VLOOKUP(C14,Inscripcion!$A$1:$E$201,4,FALSE))</f>
        <v>45</v>
      </c>
      <c r="G14" s="10">
        <f>IF(ISBLANK(C14),"",VLOOKUP(C14,Inscripcion!$A$1:$E$201,5,FALSE))</f>
        <v>1658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1" t="s">
        <v>57</v>
      </c>
      <c r="C17" s="11"/>
      <c r="D17" s="11" t="s">
        <v>58</v>
      </c>
      <c r="E17" s="12" t="s">
        <v>59</v>
      </c>
      <c r="F17" s="11" t="s">
        <v>60</v>
      </c>
      <c r="G17" s="11" t="s">
        <v>61</v>
      </c>
      <c r="H17" s="11" t="s">
        <v>62</v>
      </c>
      <c r="I17" s="11" t="s">
        <v>63</v>
      </c>
      <c r="J17" s="13" t="s">
        <v>64</v>
      </c>
    </row>
    <row r="18" spans="2:10" ht="21" customHeight="1" x14ac:dyDescent="0.25">
      <c r="B18" s="14">
        <v>1</v>
      </c>
      <c r="C18" s="15">
        <v>1</v>
      </c>
      <c r="D18" s="16" t="str">
        <f>D12</f>
        <v>Victor Carranza Sanchez</v>
      </c>
      <c r="E18" s="17"/>
      <c r="F18" s="17"/>
      <c r="G18" s="17"/>
      <c r="H18" s="17"/>
      <c r="I18" s="18"/>
      <c r="J18" s="19"/>
    </row>
    <row r="19" spans="2:10" ht="21" customHeight="1" x14ac:dyDescent="0.25">
      <c r="B19" s="20"/>
      <c r="C19" s="15">
        <v>3</v>
      </c>
      <c r="D19" s="16" t="str">
        <f>D14</f>
        <v>Alexander Quiros Cordero</v>
      </c>
      <c r="E19" s="17"/>
      <c r="F19" s="17"/>
      <c r="G19" s="17"/>
      <c r="H19" s="17"/>
      <c r="I19" s="18"/>
      <c r="J19" s="21"/>
    </row>
    <row r="20" spans="2:10" ht="21" customHeight="1" x14ac:dyDescent="0.25">
      <c r="B20" s="14">
        <v>2</v>
      </c>
      <c r="C20" s="17">
        <v>1</v>
      </c>
      <c r="D20" s="16" t="str">
        <f>D12</f>
        <v>Victor Carranza Sanchez</v>
      </c>
      <c r="E20" s="17"/>
      <c r="F20" s="17"/>
      <c r="G20" s="17"/>
      <c r="H20" s="17"/>
      <c r="I20" s="18"/>
      <c r="J20" s="19"/>
    </row>
    <row r="21" spans="2:10" ht="21" customHeight="1" x14ac:dyDescent="0.25">
      <c r="B21" s="20"/>
      <c r="C21" s="17">
        <v>2</v>
      </c>
      <c r="D21" s="16" t="str">
        <f>D13</f>
        <v>Pablo Andres Quesada Campos</v>
      </c>
      <c r="E21" s="17"/>
      <c r="F21" s="17"/>
      <c r="G21" s="17"/>
      <c r="H21" s="17"/>
      <c r="I21" s="18"/>
      <c r="J21" s="21"/>
    </row>
    <row r="22" spans="2:10" ht="21" customHeight="1" x14ac:dyDescent="0.25">
      <c r="B22" s="14">
        <v>3</v>
      </c>
      <c r="C22" s="17">
        <v>2</v>
      </c>
      <c r="D22" s="16" t="str">
        <f>D13</f>
        <v>Pablo Andres Quesada Campos</v>
      </c>
      <c r="E22" s="17"/>
      <c r="F22" s="17"/>
      <c r="G22" s="17"/>
      <c r="H22" s="17"/>
      <c r="I22" s="18"/>
      <c r="J22" s="22"/>
    </row>
    <row r="23" spans="2:10" ht="21" customHeight="1" x14ac:dyDescent="0.25">
      <c r="B23" s="20"/>
      <c r="C23" s="17">
        <v>3</v>
      </c>
      <c r="D23" s="16" t="str">
        <f>D14</f>
        <v>Alexander Quiros Cordero</v>
      </c>
      <c r="E23" s="17"/>
      <c r="F23" s="17"/>
      <c r="G23" s="17"/>
      <c r="H23" s="17"/>
      <c r="I23" s="18"/>
      <c r="J23" s="21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7" t="s">
        <v>65</v>
      </c>
      <c r="E26" s="4"/>
      <c r="F26" s="4"/>
      <c r="G26" s="4"/>
      <c r="H26" s="4"/>
      <c r="I26" s="4"/>
      <c r="J26" s="4"/>
    </row>
    <row r="27" spans="2:10" ht="21" customHeight="1" x14ac:dyDescent="0.25">
      <c r="D27" s="23" t="s">
        <v>66</v>
      </c>
      <c r="E27" s="4"/>
      <c r="F27" s="4"/>
    </row>
    <row r="28" spans="2:10" ht="21" customHeight="1" x14ac:dyDescent="0.25">
      <c r="D28" s="23" t="s">
        <v>67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5"/>
    </row>
    <row r="5" spans="2:10" ht="15.75" customHeight="1" x14ac:dyDescent="0.35">
      <c r="D5" s="25"/>
    </row>
    <row r="6" spans="2:10" ht="26.25" customHeight="1" x14ac:dyDescent="0.25"/>
    <row r="7" spans="2:10" ht="26.25" customHeight="1" x14ac:dyDescent="0.35">
      <c r="C7" s="25"/>
      <c r="D7" s="25"/>
      <c r="G7" s="25" t="s">
        <v>47</v>
      </c>
      <c r="H7" s="48">
        <v>44834.690737893521</v>
      </c>
      <c r="J7" s="26"/>
    </row>
    <row r="8" spans="2:10" ht="26.25" customHeight="1" x14ac:dyDescent="0.35">
      <c r="C8" s="25"/>
      <c r="D8" s="25"/>
    </row>
    <row r="9" spans="2:10" ht="21" customHeight="1" x14ac:dyDescent="0.35">
      <c r="B9" s="27" t="s">
        <v>48</v>
      </c>
      <c r="C9" s="28"/>
      <c r="D9" s="29" t="s">
        <v>68</v>
      </c>
      <c r="E9" s="27" t="s">
        <v>49</v>
      </c>
      <c r="F9" s="29" t="s">
        <v>70</v>
      </c>
      <c r="G9" s="27" t="s">
        <v>50</v>
      </c>
      <c r="H9" s="30"/>
      <c r="I9" s="27"/>
      <c r="J9" s="30"/>
    </row>
    <row r="10" spans="2:10" ht="21" customHeight="1" x14ac:dyDescent="0.25"/>
    <row r="11" spans="2:10" ht="21" customHeight="1" x14ac:dyDescent="0.25">
      <c r="B11" s="31" t="s">
        <v>51</v>
      </c>
      <c r="C11" s="31" t="s">
        <v>52</v>
      </c>
      <c r="D11" s="31" t="s">
        <v>53</v>
      </c>
      <c r="E11" s="31" t="s">
        <v>54</v>
      </c>
      <c r="F11" s="31" t="s">
        <v>55</v>
      </c>
      <c r="G11" s="31" t="s">
        <v>56</v>
      </c>
    </row>
    <row r="12" spans="2:10" ht="21" customHeight="1" x14ac:dyDescent="0.35">
      <c r="B12" s="32">
        <v>1</v>
      </c>
      <c r="C12" s="250">
        <v>80</v>
      </c>
      <c r="D12" s="33" t="str">
        <f>IF(ISBLANK(C12),"",VLOOKUP(C12,Inscripcion!$A$1:$E$201,2,FALSE))</f>
        <v>Carlos Andrés Fallas</v>
      </c>
      <c r="E12" s="34" t="str">
        <f>IF(ISBLANK(C12),"",VLOOKUP(C12,Inscripcion!$A$1:$E$201,3,FALSE))</f>
        <v>Santa Ana</v>
      </c>
      <c r="F12" s="34">
        <f>IF(ISBLANK(C12),"",VLOOKUP(C12,Inscripcion!$A$1:$E$201,4,FALSE))</f>
        <v>16</v>
      </c>
      <c r="G12" s="34">
        <f>IF(ISBLANK(C12),"",VLOOKUP(C12,Inscripcion!$A$1:$E$201,5,FALSE))</f>
        <v>1841</v>
      </c>
    </row>
    <row r="13" spans="2:10" ht="21" customHeight="1" x14ac:dyDescent="0.35">
      <c r="B13" s="32">
        <v>2</v>
      </c>
      <c r="C13" s="251">
        <v>3</v>
      </c>
      <c r="D13" s="33" t="str">
        <f>IF(ISBLANK(C13),"",VLOOKUP(C13,Inscripcion!$A$1:$E$201,2,FALSE))</f>
        <v>Minor Vindas</v>
      </c>
      <c r="E13" s="34" t="str">
        <f>IF(ISBLANK(C13),"",VLOOKUP(C13,Inscripcion!$A$1:$E$201,3,FALSE))</f>
        <v>Carmen de Heredia</v>
      </c>
      <c r="F13" s="34">
        <f>IF(ISBLANK(C13),"",VLOOKUP(C13,Inscripcion!$A$1:$E$201,4,FALSE))</f>
        <v>36</v>
      </c>
      <c r="G13" s="34">
        <f>IF(ISBLANK(C13),"",VLOOKUP(C13,Inscripcion!$A$1:$E$201,5,FALSE))</f>
        <v>1723</v>
      </c>
    </row>
    <row r="14" spans="2:10" ht="21" customHeight="1" x14ac:dyDescent="0.35">
      <c r="B14" s="32">
        <v>3</v>
      </c>
      <c r="C14" s="251">
        <v>1833</v>
      </c>
      <c r="D14" s="33" t="str">
        <f>IF(ISBLANK(C14),"",VLOOKUP(C14,Inscripcion!$A$1:$E$201,2,FALSE))</f>
        <v>Samuel Gómez Villanueva</v>
      </c>
      <c r="E14" s="34" t="str">
        <f>IF(ISBLANK(C14),"",VLOOKUP(C14,Inscripcion!$A$1:$E$201,3,FALSE))</f>
        <v>Santo Domingo</v>
      </c>
      <c r="F14" s="34">
        <f>IF(ISBLANK(C14),"",VLOOKUP(C14,Inscripcion!$A$1:$E$201,4,FALSE))</f>
        <v>46</v>
      </c>
      <c r="G14" s="34">
        <f>IF(ISBLANK(C14),"",VLOOKUP(C14,Inscripcion!$A$1:$E$201,5,FALSE))</f>
        <v>1649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35" t="s">
        <v>57</v>
      </c>
      <c r="C17" s="35"/>
      <c r="D17" s="35" t="s">
        <v>58</v>
      </c>
      <c r="E17" s="36" t="s">
        <v>59</v>
      </c>
      <c r="F17" s="35" t="s">
        <v>60</v>
      </c>
      <c r="G17" s="35" t="s">
        <v>61</v>
      </c>
      <c r="H17" s="35" t="s">
        <v>62</v>
      </c>
      <c r="I17" s="35" t="s">
        <v>63</v>
      </c>
      <c r="J17" s="37" t="s">
        <v>64</v>
      </c>
    </row>
    <row r="18" spans="2:10" ht="21" customHeight="1" x14ac:dyDescent="0.25">
      <c r="B18" s="38">
        <v>1</v>
      </c>
      <c r="C18" s="39">
        <v>1</v>
      </c>
      <c r="D18" s="40" t="str">
        <f>D12</f>
        <v>Carlos Andrés Fallas</v>
      </c>
      <c r="E18" s="41"/>
      <c r="F18" s="41"/>
      <c r="G18" s="41"/>
      <c r="H18" s="41"/>
      <c r="I18" s="42"/>
      <c r="J18" s="43"/>
    </row>
    <row r="19" spans="2:10" ht="21" customHeight="1" x14ac:dyDescent="0.25">
      <c r="B19" s="44"/>
      <c r="C19" s="39">
        <v>3</v>
      </c>
      <c r="D19" s="40" t="str">
        <f>D14</f>
        <v>Samuel Gómez Villanueva</v>
      </c>
      <c r="E19" s="41"/>
      <c r="F19" s="41"/>
      <c r="G19" s="41"/>
      <c r="H19" s="41"/>
      <c r="I19" s="42"/>
      <c r="J19" s="45"/>
    </row>
    <row r="20" spans="2:10" ht="21" customHeight="1" x14ac:dyDescent="0.25">
      <c r="B20" s="38">
        <v>2</v>
      </c>
      <c r="C20" s="41">
        <v>1</v>
      </c>
      <c r="D20" s="40" t="str">
        <f>D12</f>
        <v>Carlos Andrés Fallas</v>
      </c>
      <c r="E20" s="41"/>
      <c r="F20" s="41"/>
      <c r="G20" s="41"/>
      <c r="H20" s="41"/>
      <c r="I20" s="42"/>
      <c r="J20" s="43"/>
    </row>
    <row r="21" spans="2:10" ht="21" customHeight="1" x14ac:dyDescent="0.25">
      <c r="B21" s="44"/>
      <c r="C21" s="41">
        <v>2</v>
      </c>
      <c r="D21" s="40" t="str">
        <f>D13</f>
        <v>Minor Vindas</v>
      </c>
      <c r="E21" s="41"/>
      <c r="F21" s="41"/>
      <c r="G21" s="41"/>
      <c r="H21" s="41"/>
      <c r="I21" s="42"/>
      <c r="J21" s="45"/>
    </row>
    <row r="22" spans="2:10" ht="21" customHeight="1" x14ac:dyDescent="0.25">
      <c r="B22" s="38">
        <v>3</v>
      </c>
      <c r="C22" s="41">
        <v>2</v>
      </c>
      <c r="D22" s="40" t="str">
        <f>D13</f>
        <v>Minor Vindas</v>
      </c>
      <c r="E22" s="41"/>
      <c r="F22" s="41"/>
      <c r="G22" s="41"/>
      <c r="H22" s="41"/>
      <c r="I22" s="42"/>
      <c r="J22" s="46"/>
    </row>
    <row r="23" spans="2:10" ht="21" customHeight="1" x14ac:dyDescent="0.25">
      <c r="B23" s="44"/>
      <c r="C23" s="41">
        <v>3</v>
      </c>
      <c r="D23" s="40" t="str">
        <f>D14</f>
        <v>Samuel Gómez Villanueva</v>
      </c>
      <c r="E23" s="41"/>
      <c r="F23" s="41"/>
      <c r="G23" s="41"/>
      <c r="H23" s="41"/>
      <c r="I23" s="42"/>
      <c r="J23" s="45"/>
    </row>
    <row r="24" spans="2:10" ht="21" customHeight="1" x14ac:dyDescent="0.25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21" customHeight="1" x14ac:dyDescent="0.25">
      <c r="B25" s="28"/>
      <c r="C25" s="28"/>
      <c r="D25" s="28"/>
      <c r="E25" s="28"/>
      <c r="F25" s="28"/>
      <c r="G25" s="28"/>
      <c r="H25" s="28"/>
      <c r="I25" s="28"/>
      <c r="J25" s="28"/>
    </row>
    <row r="26" spans="2:10" ht="21" customHeight="1" x14ac:dyDescent="0.25">
      <c r="B26" s="28"/>
      <c r="C26" s="28"/>
      <c r="D26" s="41" t="s">
        <v>65</v>
      </c>
      <c r="E26" s="28"/>
      <c r="F26" s="28"/>
      <c r="G26" s="28"/>
      <c r="H26" s="28"/>
      <c r="I26" s="28"/>
      <c r="J26" s="28"/>
    </row>
    <row r="27" spans="2:10" ht="21" customHeight="1" x14ac:dyDescent="0.25">
      <c r="D27" s="47" t="s">
        <v>66</v>
      </c>
      <c r="E27" s="28"/>
      <c r="F27" s="28"/>
    </row>
    <row r="28" spans="2:10" ht="21" customHeight="1" x14ac:dyDescent="0.25">
      <c r="D28" s="47" t="s">
        <v>67</v>
      </c>
      <c r="E28" s="28"/>
      <c r="F28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49"/>
    </row>
    <row r="5" spans="2:10" ht="15.75" customHeight="1" x14ac:dyDescent="0.35">
      <c r="D5" s="49"/>
    </row>
    <row r="6" spans="2:10" ht="26.25" customHeight="1" x14ac:dyDescent="0.25"/>
    <row r="7" spans="2:10" ht="26.25" customHeight="1" x14ac:dyDescent="0.35">
      <c r="C7" s="49"/>
      <c r="D7" s="49"/>
      <c r="G7" s="49" t="s">
        <v>47</v>
      </c>
      <c r="H7" s="72">
        <v>44834.690739328704</v>
      </c>
      <c r="J7" s="50"/>
    </row>
    <row r="8" spans="2:10" ht="26.25" customHeight="1" x14ac:dyDescent="0.35">
      <c r="C8" s="49"/>
      <c r="D8" s="49"/>
    </row>
    <row r="9" spans="2:10" ht="21" customHeight="1" x14ac:dyDescent="0.35">
      <c r="B9" s="51" t="s">
        <v>48</v>
      </c>
      <c r="C9" s="52"/>
      <c r="D9" s="53" t="s">
        <v>68</v>
      </c>
      <c r="E9" s="51" t="s">
        <v>49</v>
      </c>
      <c r="F9" s="53" t="s">
        <v>71</v>
      </c>
      <c r="G9" s="51" t="s">
        <v>50</v>
      </c>
      <c r="H9" s="54"/>
      <c r="I9" s="51"/>
      <c r="J9" s="54"/>
    </row>
    <row r="10" spans="2:10" ht="21" customHeight="1" x14ac:dyDescent="0.25"/>
    <row r="11" spans="2:10" ht="21" customHeight="1" x14ac:dyDescent="0.25">
      <c r="B11" s="55" t="s">
        <v>51</v>
      </c>
      <c r="C11" s="55" t="s">
        <v>52</v>
      </c>
      <c r="D11" s="55" t="s">
        <v>53</v>
      </c>
      <c r="E11" s="55" t="s">
        <v>54</v>
      </c>
      <c r="F11" s="55" t="s">
        <v>55</v>
      </c>
      <c r="G11" s="55" t="s">
        <v>56</v>
      </c>
    </row>
    <row r="12" spans="2:10" ht="21" customHeight="1" x14ac:dyDescent="0.35">
      <c r="B12" s="56">
        <v>1</v>
      </c>
      <c r="C12" s="252">
        <v>1436</v>
      </c>
      <c r="D12" s="57" t="str">
        <f>IF(ISBLANK(C12),"",VLOOKUP(C12,Inscripcion!$A$1:$E$201,2,FALSE))</f>
        <v>Harold Fletes Rodriguez</v>
      </c>
      <c r="E12" s="58" t="str">
        <f>IF(ISBLANK(C12),"",VLOOKUP(C12,Inscripcion!$A$1:$E$201,3,FALSE))</f>
        <v>UNED</v>
      </c>
      <c r="F12" s="58">
        <f>IF(ISBLANK(C12),"",VLOOKUP(C12,Inscripcion!$A$1:$E$201,4,FALSE))</f>
        <v>17</v>
      </c>
      <c r="G12" s="58">
        <f>IF(ISBLANK(C12),"",VLOOKUP(C12,Inscripcion!$A$1:$E$201,5,FALSE))</f>
        <v>1841</v>
      </c>
    </row>
    <row r="13" spans="2:10" ht="21" customHeight="1" x14ac:dyDescent="0.35">
      <c r="B13" s="56">
        <v>2</v>
      </c>
      <c r="C13" s="253">
        <v>1111</v>
      </c>
      <c r="D13" s="57" t="str">
        <f>IF(ISBLANK(C13),"",VLOOKUP(C13,Inscripcion!$A$1:$E$201,2,FALSE))</f>
        <v>Alejandro Cordero Araya</v>
      </c>
      <c r="E13" s="58" t="str">
        <f>IF(ISBLANK(C13),"",VLOOKUP(C13,Inscripcion!$A$1:$E$201,3,FALSE))</f>
        <v>Santa Ana</v>
      </c>
      <c r="F13" s="58">
        <f>IF(ISBLANK(C13),"",VLOOKUP(C13,Inscripcion!$A$1:$E$201,4,FALSE))</f>
        <v>39</v>
      </c>
      <c r="G13" s="58">
        <f>IF(ISBLANK(C13),"",VLOOKUP(C13,Inscripcion!$A$1:$E$201,5,FALSE))</f>
        <v>1716</v>
      </c>
    </row>
    <row r="14" spans="2:10" ht="21" customHeight="1" x14ac:dyDescent="0.35">
      <c r="B14" s="56">
        <v>3</v>
      </c>
      <c r="C14" s="253">
        <v>2407</v>
      </c>
      <c r="D14" s="57" t="str">
        <f>IF(ISBLANK(C14),"",VLOOKUP(C14,Inscripcion!$A$1:$E$201,2,FALSE))</f>
        <v>Steven Aguilar Víquez</v>
      </c>
      <c r="E14" s="58" t="str">
        <f>IF(ISBLANK(C14),"",VLOOKUP(C14,Inscripcion!$A$1:$E$201,3,FALSE))</f>
        <v>Alajuela</v>
      </c>
      <c r="F14" s="58">
        <f>IF(ISBLANK(C14),"",VLOOKUP(C14,Inscripcion!$A$1:$E$201,4,FALSE))</f>
        <v>51</v>
      </c>
      <c r="G14" s="58">
        <f>IF(ISBLANK(C14),"",VLOOKUP(C14,Inscripcion!$A$1:$E$201,5,FALSE))</f>
        <v>1635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59" t="s">
        <v>57</v>
      </c>
      <c r="C17" s="59"/>
      <c r="D17" s="59" t="s">
        <v>58</v>
      </c>
      <c r="E17" s="60" t="s">
        <v>59</v>
      </c>
      <c r="F17" s="59" t="s">
        <v>60</v>
      </c>
      <c r="G17" s="59" t="s">
        <v>61</v>
      </c>
      <c r="H17" s="59" t="s">
        <v>62</v>
      </c>
      <c r="I17" s="59" t="s">
        <v>63</v>
      </c>
      <c r="J17" s="61" t="s">
        <v>64</v>
      </c>
    </row>
    <row r="18" spans="2:10" ht="21" customHeight="1" x14ac:dyDescent="0.25">
      <c r="B18" s="62">
        <v>1</v>
      </c>
      <c r="C18" s="63">
        <v>1</v>
      </c>
      <c r="D18" s="64" t="str">
        <f>D12</f>
        <v>Harold Fletes Rodriguez</v>
      </c>
      <c r="E18" s="65"/>
      <c r="F18" s="65"/>
      <c r="G18" s="65"/>
      <c r="H18" s="65"/>
      <c r="I18" s="66"/>
      <c r="J18" s="67"/>
    </row>
    <row r="19" spans="2:10" ht="21" customHeight="1" x14ac:dyDescent="0.25">
      <c r="B19" s="68"/>
      <c r="C19" s="63">
        <v>3</v>
      </c>
      <c r="D19" s="64" t="str">
        <f>D14</f>
        <v>Steven Aguilar Víquez</v>
      </c>
      <c r="E19" s="65"/>
      <c r="F19" s="65"/>
      <c r="G19" s="65"/>
      <c r="H19" s="65"/>
      <c r="I19" s="66"/>
      <c r="J19" s="69"/>
    </row>
    <row r="20" spans="2:10" ht="21" customHeight="1" x14ac:dyDescent="0.25">
      <c r="B20" s="62">
        <v>2</v>
      </c>
      <c r="C20" s="65">
        <v>1</v>
      </c>
      <c r="D20" s="64" t="str">
        <f>D12</f>
        <v>Harold Fletes Rodriguez</v>
      </c>
      <c r="E20" s="65"/>
      <c r="F20" s="65"/>
      <c r="G20" s="65"/>
      <c r="H20" s="65"/>
      <c r="I20" s="66"/>
      <c r="J20" s="67"/>
    </row>
    <row r="21" spans="2:10" ht="21" customHeight="1" x14ac:dyDescent="0.25">
      <c r="B21" s="68"/>
      <c r="C21" s="65">
        <v>2</v>
      </c>
      <c r="D21" s="64" t="str">
        <f>D13</f>
        <v>Alejandro Cordero Araya</v>
      </c>
      <c r="E21" s="65"/>
      <c r="F21" s="65"/>
      <c r="G21" s="65"/>
      <c r="H21" s="65"/>
      <c r="I21" s="66"/>
      <c r="J21" s="69"/>
    </row>
    <row r="22" spans="2:10" ht="21" customHeight="1" x14ac:dyDescent="0.25">
      <c r="B22" s="62">
        <v>3</v>
      </c>
      <c r="C22" s="65">
        <v>2</v>
      </c>
      <c r="D22" s="64" t="str">
        <f>D13</f>
        <v>Alejandro Cordero Araya</v>
      </c>
      <c r="E22" s="65"/>
      <c r="F22" s="65"/>
      <c r="G22" s="65"/>
      <c r="H22" s="65"/>
      <c r="I22" s="66"/>
      <c r="J22" s="70"/>
    </row>
    <row r="23" spans="2:10" ht="21" customHeight="1" x14ac:dyDescent="0.25">
      <c r="B23" s="68"/>
      <c r="C23" s="65">
        <v>3</v>
      </c>
      <c r="D23" s="64" t="str">
        <f>D14</f>
        <v>Steven Aguilar Víquez</v>
      </c>
      <c r="E23" s="65"/>
      <c r="F23" s="65"/>
      <c r="G23" s="65"/>
      <c r="H23" s="65"/>
      <c r="I23" s="66"/>
      <c r="J23" s="69"/>
    </row>
    <row r="24" spans="2:10" ht="21" customHeight="1" x14ac:dyDescent="0.25">
      <c r="B24" s="52"/>
      <c r="C24" s="52"/>
      <c r="D24" s="52"/>
      <c r="E24" s="52"/>
      <c r="F24" s="52"/>
      <c r="G24" s="52"/>
      <c r="H24" s="52"/>
      <c r="I24" s="52"/>
      <c r="J24" s="52"/>
    </row>
    <row r="25" spans="2:10" ht="21" customHeight="1" x14ac:dyDescent="0.25">
      <c r="B25" s="52"/>
      <c r="C25" s="52"/>
      <c r="D25" s="52"/>
      <c r="E25" s="52"/>
      <c r="F25" s="52"/>
      <c r="G25" s="52"/>
      <c r="H25" s="52"/>
      <c r="I25" s="52"/>
      <c r="J25" s="52"/>
    </row>
    <row r="26" spans="2:10" ht="21" customHeight="1" x14ac:dyDescent="0.25">
      <c r="B26" s="52"/>
      <c r="C26" s="52"/>
      <c r="D26" s="65" t="s">
        <v>65</v>
      </c>
      <c r="E26" s="52"/>
      <c r="F26" s="52"/>
      <c r="G26" s="52"/>
      <c r="H26" s="52"/>
      <c r="I26" s="52"/>
      <c r="J26" s="52"/>
    </row>
    <row r="27" spans="2:10" ht="21" customHeight="1" x14ac:dyDescent="0.25">
      <c r="D27" s="71" t="s">
        <v>66</v>
      </c>
      <c r="E27" s="52"/>
      <c r="F27" s="52"/>
    </row>
    <row r="28" spans="2:10" ht="21" customHeight="1" x14ac:dyDescent="0.25">
      <c r="D28" s="71" t="s">
        <v>67</v>
      </c>
      <c r="E28" s="52"/>
      <c r="F28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3"/>
    </row>
    <row r="5" spans="2:10" ht="15.75" customHeight="1" x14ac:dyDescent="0.35">
      <c r="D5" s="73"/>
    </row>
    <row r="6" spans="2:10" ht="26.25" customHeight="1" x14ac:dyDescent="0.25"/>
    <row r="7" spans="2:10" ht="26.25" customHeight="1" x14ac:dyDescent="0.35">
      <c r="C7" s="73"/>
      <c r="D7" s="73"/>
      <c r="G7" s="73" t="s">
        <v>47</v>
      </c>
      <c r="H7" s="96">
        <v>44834.690740601851</v>
      </c>
      <c r="J7" s="74"/>
    </row>
    <row r="8" spans="2:10" ht="26.25" customHeight="1" x14ac:dyDescent="0.35">
      <c r="C8" s="73"/>
      <c r="D8" s="73"/>
    </row>
    <row r="9" spans="2:10" ht="21" customHeight="1" x14ac:dyDescent="0.35">
      <c r="B9" s="75" t="s">
        <v>48</v>
      </c>
      <c r="C9" s="76"/>
      <c r="D9" s="77" t="s">
        <v>68</v>
      </c>
      <c r="E9" s="75" t="s">
        <v>49</v>
      </c>
      <c r="F9" s="77" t="s">
        <v>72</v>
      </c>
      <c r="G9" s="75" t="s">
        <v>50</v>
      </c>
      <c r="H9" s="78"/>
      <c r="I9" s="75"/>
      <c r="J9" s="78"/>
    </row>
    <row r="10" spans="2:10" ht="21" customHeight="1" x14ac:dyDescent="0.25"/>
    <row r="11" spans="2:10" ht="21" customHeight="1" x14ac:dyDescent="0.25">
      <c r="B11" s="79" t="s">
        <v>51</v>
      </c>
      <c r="C11" s="79" t="s">
        <v>52</v>
      </c>
      <c r="D11" s="79" t="s">
        <v>53</v>
      </c>
      <c r="E11" s="79" t="s">
        <v>54</v>
      </c>
      <c r="F11" s="79" t="s">
        <v>55</v>
      </c>
      <c r="G11" s="79" t="s">
        <v>56</v>
      </c>
    </row>
    <row r="12" spans="2:10" ht="21" customHeight="1" x14ac:dyDescent="0.35">
      <c r="B12" s="80">
        <v>1</v>
      </c>
      <c r="C12" s="254">
        <v>830</v>
      </c>
      <c r="D12" s="81" t="str">
        <f>IF(ISBLANK(C12),"",VLOOKUP(C12,Inscripcion!$A$1:$E$201,2,FALSE))</f>
        <v>Steven Bonilla Villalobos</v>
      </c>
      <c r="E12" s="82" t="str">
        <f>IF(ISBLANK(C12),"",VLOOKUP(C12,Inscripcion!$A$1:$E$201,3,FALSE))</f>
        <v>UNED/EL CARMEN HEREDIA</v>
      </c>
      <c r="F12" s="82">
        <f>IF(ISBLANK(C12),"",VLOOKUP(C12,Inscripcion!$A$1:$E$201,4,FALSE))</f>
        <v>18</v>
      </c>
      <c r="G12" s="82">
        <f>IF(ISBLANK(C12),"",VLOOKUP(C12,Inscripcion!$A$1:$E$201,5,FALSE))</f>
        <v>1836</v>
      </c>
    </row>
    <row r="13" spans="2:10" ht="21" customHeight="1" x14ac:dyDescent="0.35">
      <c r="B13" s="80">
        <v>2</v>
      </c>
      <c r="C13" s="255">
        <v>2600</v>
      </c>
      <c r="D13" s="81" t="str">
        <f>IF(ISBLANK(C13),"",VLOOKUP(C13,Inscripcion!$A$1:$E$201,2,FALSE))</f>
        <v>Felipe Arturo Arriaga Lizano</v>
      </c>
      <c r="E13" s="82" t="str">
        <f>IF(ISBLANK(C13),"",VLOOKUP(C13,Inscripcion!$A$1:$E$201,3,FALSE))</f>
        <v>San José/UCR</v>
      </c>
      <c r="F13" s="82">
        <f>IF(ISBLANK(C13),"",VLOOKUP(C13,Inscripcion!$A$1:$E$201,4,FALSE))</f>
        <v>34</v>
      </c>
      <c r="G13" s="82">
        <f>IF(ISBLANK(C13),"",VLOOKUP(C13,Inscripcion!$A$1:$E$201,5,FALSE))</f>
        <v>1736</v>
      </c>
    </row>
    <row r="14" spans="2:10" ht="21" customHeight="1" x14ac:dyDescent="0.35">
      <c r="B14" s="80">
        <v>3</v>
      </c>
      <c r="C14" s="255">
        <v>44</v>
      </c>
      <c r="D14" s="81" t="str">
        <f>IF(ISBLANK(C14),"",VLOOKUP(C14,Inscripcion!$A$1:$E$201,2,FALSE))</f>
        <v>José Quesada Rojas</v>
      </c>
      <c r="E14" s="82" t="str">
        <f>IF(ISBLANK(C14),"",VLOOKUP(C14,Inscripcion!$A$1:$E$201,3,FALSE))</f>
        <v>Escazu</v>
      </c>
      <c r="F14" s="82">
        <f>IF(ISBLANK(C14),"",VLOOKUP(C14,Inscripcion!$A$1:$E$201,4,FALSE))</f>
        <v>56</v>
      </c>
      <c r="G14" s="82">
        <f>IF(ISBLANK(C14),"",VLOOKUP(C14,Inscripcion!$A$1:$E$201,5,FALSE))</f>
        <v>1618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83" t="s">
        <v>57</v>
      </c>
      <c r="C17" s="83"/>
      <c r="D17" s="83" t="s">
        <v>58</v>
      </c>
      <c r="E17" s="84" t="s">
        <v>59</v>
      </c>
      <c r="F17" s="83" t="s">
        <v>60</v>
      </c>
      <c r="G17" s="83" t="s">
        <v>61</v>
      </c>
      <c r="H17" s="83" t="s">
        <v>62</v>
      </c>
      <c r="I17" s="83" t="s">
        <v>63</v>
      </c>
      <c r="J17" s="85" t="s">
        <v>64</v>
      </c>
    </row>
    <row r="18" spans="2:10" ht="21" customHeight="1" x14ac:dyDescent="0.25">
      <c r="B18" s="86">
        <v>1</v>
      </c>
      <c r="C18" s="87">
        <v>1</v>
      </c>
      <c r="D18" s="88" t="str">
        <f>D12</f>
        <v>Steven Bonilla Villalobos</v>
      </c>
      <c r="E18" s="89"/>
      <c r="F18" s="89"/>
      <c r="G18" s="89"/>
      <c r="H18" s="89"/>
      <c r="I18" s="90"/>
      <c r="J18" s="91"/>
    </row>
    <row r="19" spans="2:10" ht="21" customHeight="1" x14ac:dyDescent="0.25">
      <c r="B19" s="92"/>
      <c r="C19" s="87">
        <v>3</v>
      </c>
      <c r="D19" s="88" t="str">
        <f>D14</f>
        <v>José Quesada Rojas</v>
      </c>
      <c r="E19" s="89"/>
      <c r="F19" s="89"/>
      <c r="G19" s="89"/>
      <c r="H19" s="89"/>
      <c r="I19" s="90"/>
      <c r="J19" s="93"/>
    </row>
    <row r="20" spans="2:10" ht="21" customHeight="1" x14ac:dyDescent="0.25">
      <c r="B20" s="86">
        <v>2</v>
      </c>
      <c r="C20" s="89">
        <v>1</v>
      </c>
      <c r="D20" s="88" t="str">
        <f>D12</f>
        <v>Steven Bonilla Villalobos</v>
      </c>
      <c r="E20" s="89"/>
      <c r="F20" s="89"/>
      <c r="G20" s="89"/>
      <c r="H20" s="89"/>
      <c r="I20" s="90"/>
      <c r="J20" s="91"/>
    </row>
    <row r="21" spans="2:10" ht="21" customHeight="1" x14ac:dyDescent="0.25">
      <c r="B21" s="92"/>
      <c r="C21" s="89">
        <v>2</v>
      </c>
      <c r="D21" s="88" t="str">
        <f>D13</f>
        <v>Felipe Arturo Arriaga Lizano</v>
      </c>
      <c r="E21" s="89"/>
      <c r="F21" s="89"/>
      <c r="G21" s="89"/>
      <c r="H21" s="89"/>
      <c r="I21" s="90"/>
      <c r="J21" s="93"/>
    </row>
    <row r="22" spans="2:10" ht="21" customHeight="1" x14ac:dyDescent="0.25">
      <c r="B22" s="86">
        <v>3</v>
      </c>
      <c r="C22" s="89">
        <v>2</v>
      </c>
      <c r="D22" s="88" t="str">
        <f>D13</f>
        <v>Felipe Arturo Arriaga Lizano</v>
      </c>
      <c r="E22" s="89"/>
      <c r="F22" s="89"/>
      <c r="G22" s="89"/>
      <c r="H22" s="89"/>
      <c r="I22" s="90"/>
      <c r="J22" s="94"/>
    </row>
    <row r="23" spans="2:10" ht="21" customHeight="1" x14ac:dyDescent="0.25">
      <c r="B23" s="92"/>
      <c r="C23" s="89">
        <v>3</v>
      </c>
      <c r="D23" s="88" t="str">
        <f>D14</f>
        <v>José Quesada Rojas</v>
      </c>
      <c r="E23" s="89"/>
      <c r="F23" s="89"/>
      <c r="G23" s="89"/>
      <c r="H23" s="89"/>
      <c r="I23" s="90"/>
      <c r="J23" s="93"/>
    </row>
    <row r="24" spans="2:10" ht="21" customHeight="1" x14ac:dyDescent="0.25">
      <c r="B24" s="76"/>
      <c r="C24" s="76"/>
      <c r="D24" s="76"/>
      <c r="E24" s="76"/>
      <c r="F24" s="76"/>
      <c r="G24" s="76"/>
      <c r="H24" s="76"/>
      <c r="I24" s="76"/>
      <c r="J24" s="76"/>
    </row>
    <row r="25" spans="2:10" ht="21" customHeight="1" x14ac:dyDescent="0.25">
      <c r="B25" s="76"/>
      <c r="C25" s="76"/>
      <c r="D25" s="76"/>
      <c r="E25" s="76"/>
      <c r="F25" s="76"/>
      <c r="G25" s="76"/>
      <c r="H25" s="76"/>
      <c r="I25" s="76"/>
      <c r="J25" s="76"/>
    </row>
    <row r="26" spans="2:10" ht="21" customHeight="1" x14ac:dyDescent="0.25">
      <c r="B26" s="76"/>
      <c r="C26" s="76"/>
      <c r="D26" s="89" t="s">
        <v>65</v>
      </c>
      <c r="E26" s="76"/>
      <c r="F26" s="76"/>
      <c r="G26" s="76"/>
      <c r="H26" s="76"/>
      <c r="I26" s="76"/>
      <c r="J26" s="76"/>
    </row>
    <row r="27" spans="2:10" ht="21" customHeight="1" x14ac:dyDescent="0.25">
      <c r="D27" s="95" t="s">
        <v>66</v>
      </c>
      <c r="E27" s="76"/>
      <c r="F27" s="76"/>
    </row>
    <row r="28" spans="2:10" ht="21" customHeight="1" x14ac:dyDescent="0.25">
      <c r="D28" s="95" t="s">
        <v>67</v>
      </c>
      <c r="E28" s="76"/>
      <c r="F28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97"/>
    </row>
    <row r="5" spans="2:10" ht="15.75" customHeight="1" x14ac:dyDescent="0.35">
      <c r="D5" s="97"/>
    </row>
    <row r="6" spans="2:10" ht="26.25" customHeight="1" x14ac:dyDescent="0.25"/>
    <row r="7" spans="2:10" ht="26.25" customHeight="1" x14ac:dyDescent="0.35">
      <c r="C7" s="97"/>
      <c r="D7" s="97"/>
      <c r="G7" s="97" t="s">
        <v>47</v>
      </c>
      <c r="H7" s="120">
        <v>44834.690741678241</v>
      </c>
      <c r="J7" s="98"/>
    </row>
    <row r="8" spans="2:10" ht="26.25" customHeight="1" x14ac:dyDescent="0.35">
      <c r="C8" s="97"/>
      <c r="D8" s="97"/>
    </row>
    <row r="9" spans="2:10" ht="21" customHeight="1" x14ac:dyDescent="0.35">
      <c r="B9" s="99" t="s">
        <v>48</v>
      </c>
      <c r="C9" s="100"/>
      <c r="D9" s="101" t="s">
        <v>68</v>
      </c>
      <c r="E9" s="99" t="s">
        <v>49</v>
      </c>
      <c r="F9" s="101" t="s">
        <v>73</v>
      </c>
      <c r="G9" s="99" t="s">
        <v>50</v>
      </c>
      <c r="H9" s="102"/>
      <c r="I9" s="99"/>
      <c r="J9" s="102"/>
    </row>
    <row r="10" spans="2:10" ht="21" customHeight="1" x14ac:dyDescent="0.25"/>
    <row r="11" spans="2:10" ht="21" customHeight="1" x14ac:dyDescent="0.25">
      <c r="B11" s="103" t="s">
        <v>51</v>
      </c>
      <c r="C11" s="103" t="s">
        <v>52</v>
      </c>
      <c r="D11" s="103" t="s">
        <v>53</v>
      </c>
      <c r="E11" s="103" t="s">
        <v>54</v>
      </c>
      <c r="F11" s="103" t="s">
        <v>55</v>
      </c>
      <c r="G11" s="103" t="s">
        <v>56</v>
      </c>
    </row>
    <row r="12" spans="2:10" ht="21" customHeight="1" x14ac:dyDescent="0.35">
      <c r="B12" s="104">
        <v>1</v>
      </c>
      <c r="C12" s="256">
        <v>14</v>
      </c>
      <c r="D12" s="105" t="str">
        <f>IF(ISBLANK(C12),"",VLOOKUP(C12,Inscripcion!$A$1:$E$201,2,FALSE))</f>
        <v>Jimmy Pérez Ramirez</v>
      </c>
      <c r="E12" s="106" t="str">
        <f>IF(ISBLANK(C12),"",VLOOKUP(C12,Inscripcion!$A$1:$E$201,3,FALSE))</f>
        <v>Carmen Heredia</v>
      </c>
      <c r="F12" s="106">
        <f>IF(ISBLANK(C12),"",VLOOKUP(C12,Inscripcion!$A$1:$E$201,4,FALSE))</f>
        <v>19</v>
      </c>
      <c r="G12" s="106">
        <f>IF(ISBLANK(C12),"",VLOOKUP(C12,Inscripcion!$A$1:$E$201,5,FALSE))</f>
        <v>1831</v>
      </c>
    </row>
    <row r="13" spans="2:10" ht="21" customHeight="1" x14ac:dyDescent="0.35">
      <c r="B13" s="104">
        <v>2</v>
      </c>
      <c r="C13" s="257">
        <v>2614</v>
      </c>
      <c r="D13" s="105" t="str">
        <f>IF(ISBLANK(C13),"",VLOOKUP(C13,Inscripcion!$A$1:$E$201,2,FALSE))</f>
        <v>Ronald Ignacio Solano Méndez</v>
      </c>
      <c r="E13" s="106" t="str">
        <f>IF(ISBLANK(C13),"",VLOOKUP(C13,Inscripcion!$A$1:$E$201,3,FALSE))</f>
        <v>Santo Domingo</v>
      </c>
      <c r="F13" s="106">
        <f>IF(ISBLANK(C13),"",VLOOKUP(C13,Inscripcion!$A$1:$E$201,4,FALSE))</f>
        <v>33</v>
      </c>
      <c r="G13" s="106">
        <f>IF(ISBLANK(C13),"",VLOOKUP(C13,Inscripcion!$A$1:$E$201,5,FALSE))</f>
        <v>1754</v>
      </c>
    </row>
    <row r="14" spans="2:10" ht="21" customHeight="1" x14ac:dyDescent="0.35">
      <c r="B14" s="104">
        <v>3</v>
      </c>
      <c r="C14" s="257">
        <v>2666</v>
      </c>
      <c r="D14" s="105" t="str">
        <f>IF(ISBLANK(C14),"",VLOOKUP(C14,Inscripcion!$A$1:$E$201,2,FALSE))</f>
        <v>Elias Vega Reyes</v>
      </c>
      <c r="E14" s="106" t="str">
        <f>IF(ISBLANK(C14),"",VLOOKUP(C14,Inscripcion!$A$1:$E$201,3,FALSE))</f>
        <v>Alajuela</v>
      </c>
      <c r="F14" s="106">
        <f>IF(ISBLANK(C14),"",VLOOKUP(C14,Inscripcion!$A$1:$E$201,4,FALSE))</f>
        <v>59</v>
      </c>
      <c r="G14" s="106">
        <f>IF(ISBLANK(C14),"",VLOOKUP(C14,Inscripcion!$A$1:$E$201,5,FALSE))</f>
        <v>1581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07" t="s">
        <v>57</v>
      </c>
      <c r="C17" s="107"/>
      <c r="D17" s="107" t="s">
        <v>58</v>
      </c>
      <c r="E17" s="108" t="s">
        <v>59</v>
      </c>
      <c r="F17" s="107" t="s">
        <v>60</v>
      </c>
      <c r="G17" s="107" t="s">
        <v>61</v>
      </c>
      <c r="H17" s="107" t="s">
        <v>62</v>
      </c>
      <c r="I17" s="107" t="s">
        <v>63</v>
      </c>
      <c r="J17" s="109" t="s">
        <v>64</v>
      </c>
    </row>
    <row r="18" spans="2:10" ht="21" customHeight="1" x14ac:dyDescent="0.25">
      <c r="B18" s="110">
        <v>1</v>
      </c>
      <c r="C18" s="111">
        <v>1</v>
      </c>
      <c r="D18" s="112" t="str">
        <f>D12</f>
        <v>Jimmy Pérez Ramirez</v>
      </c>
      <c r="E18" s="113"/>
      <c r="F18" s="113"/>
      <c r="G18" s="113"/>
      <c r="H18" s="113"/>
      <c r="I18" s="114"/>
      <c r="J18" s="115"/>
    </row>
    <row r="19" spans="2:10" ht="21" customHeight="1" x14ac:dyDescent="0.25">
      <c r="B19" s="116"/>
      <c r="C19" s="111">
        <v>3</v>
      </c>
      <c r="D19" s="112" t="str">
        <f>D14</f>
        <v>Elias Vega Reyes</v>
      </c>
      <c r="E19" s="113"/>
      <c r="F19" s="113"/>
      <c r="G19" s="113"/>
      <c r="H19" s="113"/>
      <c r="I19" s="114"/>
      <c r="J19" s="117"/>
    </row>
    <row r="20" spans="2:10" ht="21" customHeight="1" x14ac:dyDescent="0.25">
      <c r="B20" s="110">
        <v>2</v>
      </c>
      <c r="C20" s="113">
        <v>1</v>
      </c>
      <c r="D20" s="112" t="str">
        <f>D12</f>
        <v>Jimmy Pérez Ramirez</v>
      </c>
      <c r="E20" s="113"/>
      <c r="F20" s="113"/>
      <c r="G20" s="113"/>
      <c r="H20" s="113"/>
      <c r="I20" s="114"/>
      <c r="J20" s="115"/>
    </row>
    <row r="21" spans="2:10" ht="21" customHeight="1" x14ac:dyDescent="0.25">
      <c r="B21" s="116"/>
      <c r="C21" s="113">
        <v>2</v>
      </c>
      <c r="D21" s="112" t="str">
        <f>D13</f>
        <v>Ronald Ignacio Solano Méndez</v>
      </c>
      <c r="E21" s="113"/>
      <c r="F21" s="113"/>
      <c r="G21" s="113"/>
      <c r="H21" s="113"/>
      <c r="I21" s="114"/>
      <c r="J21" s="117"/>
    </row>
    <row r="22" spans="2:10" ht="21" customHeight="1" x14ac:dyDescent="0.25">
      <c r="B22" s="110">
        <v>3</v>
      </c>
      <c r="C22" s="113">
        <v>2</v>
      </c>
      <c r="D22" s="112" t="str">
        <f>D13</f>
        <v>Ronald Ignacio Solano Méndez</v>
      </c>
      <c r="E22" s="113"/>
      <c r="F22" s="113"/>
      <c r="G22" s="113"/>
      <c r="H22" s="113"/>
      <c r="I22" s="114"/>
      <c r="J22" s="118"/>
    </row>
    <row r="23" spans="2:10" ht="21" customHeight="1" x14ac:dyDescent="0.25">
      <c r="B23" s="116"/>
      <c r="C23" s="113">
        <v>3</v>
      </c>
      <c r="D23" s="112" t="str">
        <f>D14</f>
        <v>Elias Vega Reyes</v>
      </c>
      <c r="E23" s="113"/>
      <c r="F23" s="113"/>
      <c r="G23" s="113"/>
      <c r="H23" s="113"/>
      <c r="I23" s="114"/>
      <c r="J23" s="117"/>
    </row>
    <row r="24" spans="2:10" ht="21" customHeight="1" x14ac:dyDescent="0.25">
      <c r="B24" s="100"/>
      <c r="C24" s="100"/>
      <c r="D24" s="100"/>
      <c r="E24" s="100"/>
      <c r="F24" s="100"/>
      <c r="G24" s="100"/>
      <c r="H24" s="100"/>
      <c r="I24" s="100"/>
      <c r="J24" s="100"/>
    </row>
    <row r="25" spans="2:10" ht="21" customHeight="1" x14ac:dyDescent="0.25">
      <c r="B25" s="100"/>
      <c r="C25" s="100"/>
      <c r="D25" s="100"/>
      <c r="E25" s="100"/>
      <c r="F25" s="100"/>
      <c r="G25" s="100"/>
      <c r="H25" s="100"/>
      <c r="I25" s="100"/>
      <c r="J25" s="100"/>
    </row>
    <row r="26" spans="2:10" ht="21" customHeight="1" x14ac:dyDescent="0.25">
      <c r="B26" s="100"/>
      <c r="C26" s="100"/>
      <c r="D26" s="113" t="s">
        <v>65</v>
      </c>
      <c r="E26" s="100"/>
      <c r="F26" s="100"/>
      <c r="G26" s="100"/>
      <c r="H26" s="100"/>
      <c r="I26" s="100"/>
      <c r="J26" s="100"/>
    </row>
    <row r="27" spans="2:10" ht="21" customHeight="1" x14ac:dyDescent="0.25">
      <c r="D27" s="119" t="s">
        <v>66</v>
      </c>
      <c r="E27" s="100"/>
      <c r="F27" s="100"/>
    </row>
    <row r="28" spans="2:10" ht="21" customHeight="1" x14ac:dyDescent="0.25">
      <c r="D28" s="119" t="s">
        <v>67</v>
      </c>
      <c r="E28" s="100"/>
      <c r="F28" s="10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1"/>
    </row>
    <row r="5" spans="2:10" ht="15.75" customHeight="1" x14ac:dyDescent="0.35">
      <c r="D5" s="121"/>
    </row>
    <row r="6" spans="2:10" ht="26.25" customHeight="1" x14ac:dyDescent="0.25"/>
    <row r="7" spans="2:10" ht="26.25" customHeight="1" x14ac:dyDescent="0.35">
      <c r="C7" s="121"/>
      <c r="D7" s="121"/>
      <c r="G7" s="121" t="s">
        <v>47</v>
      </c>
      <c r="H7" s="144">
        <v>44834.690742939812</v>
      </c>
      <c r="J7" s="122"/>
    </row>
    <row r="8" spans="2:10" ht="26.25" customHeight="1" x14ac:dyDescent="0.35">
      <c r="C8" s="121"/>
      <c r="D8" s="121"/>
    </row>
    <row r="9" spans="2:10" ht="21" customHeight="1" x14ac:dyDescent="0.35">
      <c r="B9" s="123" t="s">
        <v>48</v>
      </c>
      <c r="C9" s="124"/>
      <c r="D9" s="125" t="s">
        <v>68</v>
      </c>
      <c r="E9" s="123" t="s">
        <v>49</v>
      </c>
      <c r="F9" s="125" t="s">
        <v>74</v>
      </c>
      <c r="G9" s="123" t="s">
        <v>50</v>
      </c>
      <c r="H9" s="126"/>
      <c r="I9" s="123"/>
      <c r="J9" s="126"/>
    </row>
    <row r="10" spans="2:10" ht="21" customHeight="1" x14ac:dyDescent="0.25"/>
    <row r="11" spans="2:10" ht="21" customHeight="1" x14ac:dyDescent="0.25">
      <c r="B11" s="127" t="s">
        <v>51</v>
      </c>
      <c r="C11" s="127" t="s">
        <v>52</v>
      </c>
      <c r="D11" s="127" t="s">
        <v>53</v>
      </c>
      <c r="E11" s="127" t="s">
        <v>54</v>
      </c>
      <c r="F11" s="127" t="s">
        <v>55</v>
      </c>
      <c r="G11" s="127" t="s">
        <v>56</v>
      </c>
    </row>
    <row r="12" spans="2:10" ht="21" customHeight="1" x14ac:dyDescent="0.35">
      <c r="B12" s="128">
        <v>1</v>
      </c>
      <c r="C12" s="258">
        <v>1180</v>
      </c>
      <c r="D12" s="129" t="str">
        <f>IF(ISBLANK(C12),"",VLOOKUP(C12,Inscripcion!$A$1:$E$201,2,FALSE))</f>
        <v>Jose Daniel Hernandez Zamora</v>
      </c>
      <c r="E12" s="130" t="str">
        <f>IF(ISBLANK(C12),"",VLOOKUP(C12,Inscripcion!$A$1:$E$201,3,FALSE))</f>
        <v>San Jose</v>
      </c>
      <c r="F12" s="130">
        <f>IF(ISBLANK(C12),"",VLOOKUP(C12,Inscripcion!$A$1:$E$201,4,FALSE))</f>
        <v>20</v>
      </c>
      <c r="G12" s="130">
        <f>IF(ISBLANK(C12),"",VLOOKUP(C12,Inscripcion!$A$1:$E$201,5,FALSE))</f>
        <v>1824</v>
      </c>
    </row>
    <row r="13" spans="2:10" ht="21" customHeight="1" x14ac:dyDescent="0.35">
      <c r="B13" s="128">
        <v>2</v>
      </c>
      <c r="C13" s="259">
        <v>1474</v>
      </c>
      <c r="D13" s="129" t="str">
        <f>IF(ISBLANK(C13),"",VLOOKUP(C13,Inscripcion!$A$1:$E$201,2,FALSE))</f>
        <v>Johnny Francisco Vasquez Sanchez</v>
      </c>
      <c r="E13" s="130" t="str">
        <f>IF(ISBLANK(C13),"",VLOOKUP(C13,Inscripcion!$A$1:$E$201,3,FALSE))</f>
        <v>Alajuela</v>
      </c>
      <c r="F13" s="130">
        <f>IF(ISBLANK(C13),"",VLOOKUP(C13,Inscripcion!$A$1:$E$201,4,FALSE))</f>
        <v>32</v>
      </c>
      <c r="G13" s="130">
        <f>IF(ISBLANK(C13),"",VLOOKUP(C13,Inscripcion!$A$1:$E$201,5,FALSE))</f>
        <v>1759</v>
      </c>
    </row>
    <row r="14" spans="2:10" ht="21" customHeight="1" x14ac:dyDescent="0.35">
      <c r="B14" s="128">
        <v>3</v>
      </c>
      <c r="C14" s="259">
        <v>1589</v>
      </c>
      <c r="D14" s="129" t="str">
        <f>IF(ISBLANK(C14),"",VLOOKUP(C14,Inscripcion!$A$1:$E$201,2,FALSE))</f>
        <v>Daniel Alvarado Brenes</v>
      </c>
      <c r="E14" s="130" t="str">
        <f>IF(ISBLANK(C14),"",VLOOKUP(C14,Inscripcion!$A$1:$E$201,3,FALSE))</f>
        <v>Cartago</v>
      </c>
      <c r="F14" s="130">
        <f>IF(ISBLANK(C14),"",VLOOKUP(C14,Inscripcion!$A$1:$E$201,4,FALSE))</f>
        <v>58</v>
      </c>
      <c r="G14" s="130">
        <f>IF(ISBLANK(C14),"",VLOOKUP(C14,Inscripcion!$A$1:$E$201,5,FALSE))</f>
        <v>1589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31" t="s">
        <v>57</v>
      </c>
      <c r="C17" s="131"/>
      <c r="D17" s="131" t="s">
        <v>58</v>
      </c>
      <c r="E17" s="132" t="s">
        <v>59</v>
      </c>
      <c r="F17" s="131" t="s">
        <v>60</v>
      </c>
      <c r="G17" s="131" t="s">
        <v>61</v>
      </c>
      <c r="H17" s="131" t="s">
        <v>62</v>
      </c>
      <c r="I17" s="131" t="s">
        <v>63</v>
      </c>
      <c r="J17" s="133" t="s">
        <v>64</v>
      </c>
    </row>
    <row r="18" spans="2:10" ht="21" customHeight="1" x14ac:dyDescent="0.25">
      <c r="B18" s="134">
        <v>1</v>
      </c>
      <c r="C18" s="135">
        <v>1</v>
      </c>
      <c r="D18" s="136" t="str">
        <f>D12</f>
        <v>Jose Daniel Hernandez Zamora</v>
      </c>
      <c r="E18" s="137"/>
      <c r="F18" s="137"/>
      <c r="G18" s="137"/>
      <c r="H18" s="137"/>
      <c r="I18" s="138"/>
      <c r="J18" s="139"/>
    </row>
    <row r="19" spans="2:10" ht="21" customHeight="1" x14ac:dyDescent="0.25">
      <c r="B19" s="140"/>
      <c r="C19" s="135">
        <v>3</v>
      </c>
      <c r="D19" s="136" t="str">
        <f>D14</f>
        <v>Daniel Alvarado Brenes</v>
      </c>
      <c r="E19" s="137"/>
      <c r="F19" s="137"/>
      <c r="G19" s="137"/>
      <c r="H19" s="137"/>
      <c r="I19" s="138"/>
      <c r="J19" s="141"/>
    </row>
    <row r="20" spans="2:10" ht="21" customHeight="1" x14ac:dyDescent="0.25">
      <c r="B20" s="134">
        <v>2</v>
      </c>
      <c r="C20" s="137">
        <v>1</v>
      </c>
      <c r="D20" s="136" t="str">
        <f>D12</f>
        <v>Jose Daniel Hernandez Zamora</v>
      </c>
      <c r="E20" s="137"/>
      <c r="F20" s="137"/>
      <c r="G20" s="137"/>
      <c r="H20" s="137"/>
      <c r="I20" s="138"/>
      <c r="J20" s="139"/>
    </row>
    <row r="21" spans="2:10" ht="21" customHeight="1" x14ac:dyDescent="0.25">
      <c r="B21" s="140"/>
      <c r="C21" s="137">
        <v>2</v>
      </c>
      <c r="D21" s="136" t="str">
        <f>D13</f>
        <v>Johnny Francisco Vasquez Sanchez</v>
      </c>
      <c r="E21" s="137"/>
      <c r="F21" s="137"/>
      <c r="G21" s="137"/>
      <c r="H21" s="137"/>
      <c r="I21" s="138"/>
      <c r="J21" s="141"/>
    </row>
    <row r="22" spans="2:10" ht="21" customHeight="1" x14ac:dyDescent="0.25">
      <c r="B22" s="134">
        <v>3</v>
      </c>
      <c r="C22" s="137">
        <v>2</v>
      </c>
      <c r="D22" s="136" t="str">
        <f>D13</f>
        <v>Johnny Francisco Vasquez Sanchez</v>
      </c>
      <c r="E22" s="137"/>
      <c r="F22" s="137"/>
      <c r="G22" s="137"/>
      <c r="H22" s="137"/>
      <c r="I22" s="138"/>
      <c r="J22" s="142"/>
    </row>
    <row r="23" spans="2:10" ht="21" customHeight="1" x14ac:dyDescent="0.25">
      <c r="B23" s="140"/>
      <c r="C23" s="137">
        <v>3</v>
      </c>
      <c r="D23" s="136" t="str">
        <f>D14</f>
        <v>Daniel Alvarado Brenes</v>
      </c>
      <c r="E23" s="137"/>
      <c r="F23" s="137"/>
      <c r="G23" s="137"/>
      <c r="H23" s="137"/>
      <c r="I23" s="138"/>
      <c r="J23" s="141"/>
    </row>
    <row r="24" spans="2:10" ht="21" customHeight="1" x14ac:dyDescent="0.25">
      <c r="B24" s="124"/>
      <c r="C24" s="124"/>
      <c r="D24" s="124"/>
      <c r="E24" s="124"/>
      <c r="F24" s="124"/>
      <c r="G24" s="124"/>
      <c r="H24" s="124"/>
      <c r="I24" s="124"/>
      <c r="J24" s="124"/>
    </row>
    <row r="25" spans="2:10" ht="21" customHeight="1" x14ac:dyDescent="0.25">
      <c r="B25" s="124"/>
      <c r="C25" s="124"/>
      <c r="D25" s="124"/>
      <c r="E25" s="124"/>
      <c r="F25" s="124"/>
      <c r="G25" s="124"/>
      <c r="H25" s="124"/>
      <c r="I25" s="124"/>
      <c r="J25" s="124"/>
    </row>
    <row r="26" spans="2:10" ht="21" customHeight="1" x14ac:dyDescent="0.25">
      <c r="B26" s="124"/>
      <c r="C26" s="124"/>
      <c r="D26" s="137" t="s">
        <v>65</v>
      </c>
      <c r="E26" s="124"/>
      <c r="F26" s="124"/>
      <c r="G26" s="124"/>
      <c r="H26" s="124"/>
      <c r="I26" s="124"/>
      <c r="J26" s="124"/>
    </row>
    <row r="27" spans="2:10" ht="21" customHeight="1" x14ac:dyDescent="0.25">
      <c r="D27" s="143" t="s">
        <v>66</v>
      </c>
      <c r="E27" s="124"/>
      <c r="F27" s="124"/>
    </row>
    <row r="28" spans="2:10" ht="21" customHeight="1" x14ac:dyDescent="0.25">
      <c r="D28" s="143" t="s">
        <v>67</v>
      </c>
      <c r="E28" s="124"/>
      <c r="F28" s="1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C238-996E-486E-9F58-4018B47BB3A7}">
  <dimension ref="B4:J35"/>
  <sheetViews>
    <sheetView workbookViewId="0">
      <selection activeCell="C12" sqref="C12: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8.855468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45"/>
    </row>
    <row r="5" spans="2:10" ht="25.5" customHeight="1" x14ac:dyDescent="0.35">
      <c r="D5" s="145"/>
    </row>
    <row r="6" spans="2:10" ht="25.5" customHeight="1" x14ac:dyDescent="0.35">
      <c r="D6" s="145"/>
    </row>
    <row r="7" spans="2:10" ht="29.25" customHeight="1" x14ac:dyDescent="0.35">
      <c r="C7" s="261"/>
      <c r="D7" s="261"/>
      <c r="E7" s="261"/>
      <c r="F7" s="261"/>
      <c r="G7" s="147" t="s">
        <v>76</v>
      </c>
      <c r="H7" s="168">
        <v>44834.69074583333</v>
      </c>
      <c r="J7" s="148"/>
    </row>
    <row r="8" spans="2:10" ht="20.25" customHeight="1" x14ac:dyDescent="0.35">
      <c r="D8" s="145"/>
      <c r="G8" s="149"/>
    </row>
    <row r="9" spans="2:10" ht="21" customHeight="1" x14ac:dyDescent="0.35">
      <c r="B9" s="149" t="s">
        <v>77</v>
      </c>
      <c r="C9" s="149"/>
      <c r="D9" s="150" t="s">
        <v>68</v>
      </c>
      <c r="E9" s="149" t="s">
        <v>49</v>
      </c>
      <c r="F9" s="5" t="s">
        <v>75</v>
      </c>
      <c r="G9" s="149" t="s">
        <v>50</v>
      </c>
      <c r="H9" s="150"/>
      <c r="J9" s="245"/>
    </row>
    <row r="10" spans="2:10" ht="30" customHeight="1" x14ac:dyDescent="0.25"/>
    <row r="11" spans="2:10" ht="21" customHeight="1" x14ac:dyDescent="0.25">
      <c r="B11" s="149" t="s">
        <v>51</v>
      </c>
      <c r="C11" s="151" t="s">
        <v>52</v>
      </c>
      <c r="D11" s="151" t="s">
        <v>53</v>
      </c>
      <c r="E11" s="151" t="s">
        <v>54</v>
      </c>
      <c r="F11" s="151" t="s">
        <v>55</v>
      </c>
      <c r="G11" s="151" t="s">
        <v>56</v>
      </c>
    </row>
    <row r="12" spans="2:10" ht="21" customHeight="1" x14ac:dyDescent="0.3">
      <c r="B12" s="152">
        <v>1</v>
      </c>
      <c r="C12" s="260">
        <v>1164</v>
      </c>
      <c r="D12" s="153" t="str">
        <f>IF(ISBLANK(C12),"",VLOOKUP(C12,Inscripcion!$A$1:$E$201,2,FALSE))</f>
        <v>Josue Daniel Sanchez Molina</v>
      </c>
      <c r="E12" s="154" t="str">
        <f>IF(ISBLANK(C12),"",VLOOKUP(C12,Inscripcion!$A$1:$E$201,3,FALSE))</f>
        <v>Alajuela</v>
      </c>
      <c r="F12" s="154">
        <f>IF(ISBLANK(C12),"",VLOOKUP(C12,Inscripcion!$A$1:$E$201,4,FALSE))</f>
        <v>21</v>
      </c>
      <c r="G12" s="154">
        <f>IF(ISBLANK(C12),"",VLOOKUP(C12,Inscripcion!$A$1:$E$201,5,FALSE))</f>
        <v>1812</v>
      </c>
    </row>
    <row r="13" spans="2:10" ht="21" customHeight="1" x14ac:dyDescent="0.3">
      <c r="B13" s="152">
        <v>2</v>
      </c>
      <c r="C13" s="260">
        <v>67</v>
      </c>
      <c r="D13" s="153" t="str">
        <f>IF(ISBLANK(C13),"",VLOOKUP(C13,Inscripcion!$A$1:$E$201,2,FALSE))</f>
        <v>Josué Ulate Acuña</v>
      </c>
      <c r="E13" s="154" t="str">
        <f>IF(ISBLANK(C13),"",VLOOKUP(C13,Inscripcion!$A$1:$E$201,3,FALSE))</f>
        <v>El Carmen de Heredia</v>
      </c>
      <c r="F13" s="154">
        <f>IF(ISBLANK(C13),"",VLOOKUP(C13,Inscripcion!$A$1:$E$201,4,FALSE))</f>
        <v>31</v>
      </c>
      <c r="G13" s="154">
        <f>IF(ISBLANK(C13),"",VLOOKUP(C13,Inscripcion!$A$1:$E$201,5,FALSE))</f>
        <v>1769</v>
      </c>
    </row>
    <row r="14" spans="2:10" ht="21" customHeight="1" x14ac:dyDescent="0.3">
      <c r="B14" s="152">
        <v>3</v>
      </c>
      <c r="C14" s="260">
        <v>1279</v>
      </c>
      <c r="D14" s="153" t="str">
        <f>IF(ISBLANK(C14),"",VLOOKUP(C14,Inscripcion!$A$1:$E$201,2,FALSE))</f>
        <v>Nicole Granados Mora</v>
      </c>
      <c r="E14" s="154" t="str">
        <f>IF(ISBLANK(C14),"",VLOOKUP(C14,Inscripcion!$A$1:$E$201,3,FALSE))</f>
        <v>Escazu</v>
      </c>
      <c r="F14" s="154">
        <f>IF(ISBLANK(C14),"",VLOOKUP(C14,Inscripcion!$A$1:$E$201,4,FALSE))</f>
        <v>57</v>
      </c>
      <c r="G14" s="154">
        <f>IF(ISBLANK(C14),"",VLOOKUP(C14,Inscripcion!$A$1:$E$201,5,FALSE))</f>
        <v>1602</v>
      </c>
    </row>
    <row r="15" spans="2:10" ht="21" customHeight="1" x14ac:dyDescent="0.3">
      <c r="B15" s="152">
        <v>4</v>
      </c>
      <c r="C15" s="260">
        <v>977</v>
      </c>
      <c r="D15" s="153" t="str">
        <f>IF(ISBLANK(C15),"",VLOOKUP(C15,Inscripcion!$A$1:$E$201,2,FALSE))</f>
        <v>José Pérez Novoa</v>
      </c>
      <c r="E15" s="154" t="str">
        <f>IF(ISBLANK(C15),"",VLOOKUP(C15,Inscripcion!$A$1:$E$201,3,FALSE))</f>
        <v>Corredores</v>
      </c>
      <c r="F15" s="154">
        <f>IF(ISBLANK(C15),"",VLOOKUP(C15,Inscripcion!$A$1:$E$201,4,FALSE))</f>
        <v>68</v>
      </c>
      <c r="G15" s="154">
        <f>IF(ISBLANK(C15),"",VLOOKUP(C15,Inscripcion!$A$1:$E$201,5,FALSE))</f>
        <v>1532</v>
      </c>
    </row>
    <row r="16" spans="2:10" ht="21" customHeight="1" x14ac:dyDescent="0.25"/>
    <row r="17" spans="2:10" ht="21" customHeight="1" x14ac:dyDescent="0.25">
      <c r="B17" s="155" t="s">
        <v>57</v>
      </c>
      <c r="C17" s="155" t="s">
        <v>78</v>
      </c>
      <c r="D17" s="155" t="s">
        <v>58</v>
      </c>
      <c r="E17" s="156" t="s">
        <v>59</v>
      </c>
      <c r="F17" s="155" t="s">
        <v>60</v>
      </c>
      <c r="G17" s="155" t="s">
        <v>61</v>
      </c>
      <c r="H17" s="155" t="s">
        <v>62</v>
      </c>
      <c r="I17" s="155" t="s">
        <v>63</v>
      </c>
      <c r="J17" s="157" t="s">
        <v>64</v>
      </c>
    </row>
    <row r="18" spans="2:10" ht="21" customHeight="1" x14ac:dyDescent="0.25">
      <c r="B18" s="158">
        <v>1</v>
      </c>
      <c r="C18" s="159">
        <v>1</v>
      </c>
      <c r="D18" s="160" t="str">
        <f>D12</f>
        <v>Josue Daniel Sanchez Molina</v>
      </c>
      <c r="E18" s="161"/>
      <c r="F18" s="161"/>
      <c r="G18" s="161"/>
      <c r="H18" s="161"/>
      <c r="I18" s="162"/>
      <c r="J18" s="163"/>
    </row>
    <row r="19" spans="2:10" ht="21" customHeight="1" x14ac:dyDescent="0.25">
      <c r="B19" s="164"/>
      <c r="C19" s="159">
        <v>3</v>
      </c>
      <c r="D19" s="160" t="str">
        <f>D14</f>
        <v>Nicole Granados Mora</v>
      </c>
      <c r="E19" s="161"/>
      <c r="F19" s="161"/>
      <c r="G19" s="161"/>
      <c r="H19" s="161"/>
      <c r="I19" s="162"/>
      <c r="J19" s="165"/>
    </row>
    <row r="20" spans="2:10" ht="21" customHeight="1" x14ac:dyDescent="0.25">
      <c r="B20" s="158">
        <v>2</v>
      </c>
      <c r="C20" s="161">
        <v>4</v>
      </c>
      <c r="D20" s="160" t="str">
        <f>D15</f>
        <v>José Pérez Novoa</v>
      </c>
      <c r="E20" s="161"/>
      <c r="F20" s="161"/>
      <c r="G20" s="161"/>
      <c r="H20" s="161"/>
      <c r="I20" s="162"/>
      <c r="J20" s="163"/>
    </row>
    <row r="21" spans="2:10" ht="21" customHeight="1" x14ac:dyDescent="0.25">
      <c r="B21" s="164"/>
      <c r="C21" s="161">
        <v>2</v>
      </c>
      <c r="D21" s="160" t="str">
        <f>D13</f>
        <v>Josué Ulate Acuña</v>
      </c>
      <c r="E21" s="161"/>
      <c r="F21" s="161"/>
      <c r="G21" s="161"/>
      <c r="H21" s="161"/>
      <c r="I21" s="162"/>
      <c r="J21" s="165"/>
    </row>
    <row r="22" spans="2:10" ht="21" customHeight="1" x14ac:dyDescent="0.25">
      <c r="B22" s="158">
        <v>3</v>
      </c>
      <c r="C22" s="161">
        <v>1</v>
      </c>
      <c r="D22" s="160" t="str">
        <f>D12</f>
        <v>Josue Daniel Sanchez Molina</v>
      </c>
      <c r="E22" s="161"/>
      <c r="F22" s="161"/>
      <c r="G22" s="161"/>
      <c r="H22" s="161"/>
      <c r="I22" s="162"/>
      <c r="J22" s="166"/>
    </row>
    <row r="23" spans="2:10" ht="21" customHeight="1" x14ac:dyDescent="0.25">
      <c r="B23" s="164"/>
      <c r="C23" s="161">
        <v>2</v>
      </c>
      <c r="D23" s="160" t="str">
        <f>D13</f>
        <v>Josué Ulate Acuña</v>
      </c>
      <c r="E23" s="161"/>
      <c r="F23" s="161"/>
      <c r="G23" s="161"/>
      <c r="H23" s="161"/>
      <c r="I23" s="162"/>
      <c r="J23" s="165"/>
    </row>
    <row r="24" spans="2:10" ht="21" customHeight="1" x14ac:dyDescent="0.25">
      <c r="B24" s="158">
        <v>4</v>
      </c>
      <c r="C24" s="159">
        <v>3</v>
      </c>
      <c r="D24" s="160" t="str">
        <f>D19</f>
        <v>Nicole Granados Mora</v>
      </c>
      <c r="E24" s="161"/>
      <c r="F24" s="161"/>
      <c r="G24" s="161"/>
      <c r="H24" s="161"/>
      <c r="I24" s="162"/>
      <c r="J24" s="166"/>
    </row>
    <row r="25" spans="2:10" ht="21" customHeight="1" x14ac:dyDescent="0.25">
      <c r="B25" s="164"/>
      <c r="C25" s="159">
        <v>4</v>
      </c>
      <c r="D25" s="160" t="str">
        <f>D20</f>
        <v>José Pérez Novoa</v>
      </c>
      <c r="E25" s="161"/>
      <c r="F25" s="161"/>
      <c r="G25" s="161"/>
      <c r="H25" s="161"/>
      <c r="I25" s="162"/>
      <c r="J25" s="165"/>
    </row>
    <row r="26" spans="2:10" ht="21" customHeight="1" x14ac:dyDescent="0.25">
      <c r="B26" s="158">
        <v>5</v>
      </c>
      <c r="C26" s="161">
        <v>1</v>
      </c>
      <c r="D26" s="160" t="str">
        <f>D12</f>
        <v>Josue Daniel Sanchez Molina</v>
      </c>
      <c r="E26" s="161"/>
      <c r="F26" s="161"/>
      <c r="G26" s="161"/>
      <c r="H26" s="161"/>
      <c r="I26" s="162"/>
      <c r="J26" s="166"/>
    </row>
    <row r="27" spans="2:10" ht="21" customHeight="1" x14ac:dyDescent="0.25">
      <c r="B27" s="164"/>
      <c r="C27" s="161">
        <v>4</v>
      </c>
      <c r="D27" s="160" t="str">
        <f>D15</f>
        <v>José Pérez Novoa</v>
      </c>
      <c r="E27" s="161"/>
      <c r="F27" s="161"/>
      <c r="G27" s="161"/>
      <c r="H27" s="161"/>
      <c r="I27" s="162"/>
      <c r="J27" s="165"/>
    </row>
    <row r="28" spans="2:10" ht="21" customHeight="1" x14ac:dyDescent="0.25">
      <c r="B28" s="158">
        <v>6</v>
      </c>
      <c r="C28" s="161">
        <v>2</v>
      </c>
      <c r="D28" s="160" t="str">
        <f>D13</f>
        <v>Josué Ulate Acuña</v>
      </c>
      <c r="E28" s="161"/>
      <c r="F28" s="161"/>
      <c r="G28" s="161"/>
      <c r="H28" s="161"/>
      <c r="I28" s="162"/>
      <c r="J28" s="166"/>
    </row>
    <row r="29" spans="2:10" ht="21" customHeight="1" x14ac:dyDescent="0.25">
      <c r="B29" s="164"/>
      <c r="C29" s="161">
        <v>3</v>
      </c>
      <c r="D29" s="160" t="str">
        <f>D24</f>
        <v>Nicole Granados Mora</v>
      </c>
      <c r="E29" s="161"/>
      <c r="F29" s="161"/>
      <c r="G29" s="161"/>
      <c r="H29" s="161"/>
      <c r="I29" s="162"/>
      <c r="J29" s="165"/>
    </row>
    <row r="33" spans="4:4" ht="20.25" customHeight="1" x14ac:dyDescent="0.25">
      <c r="D33" s="161" t="s">
        <v>65</v>
      </c>
    </row>
    <row r="34" spans="4:4" ht="20.25" customHeight="1" x14ac:dyDescent="0.25">
      <c r="D34" s="167" t="s">
        <v>66</v>
      </c>
    </row>
    <row r="35" spans="4:4" ht="20.25" customHeight="1" x14ac:dyDescent="0.25">
      <c r="D35" s="167" t="s">
        <v>67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35"/>
  <sheetViews>
    <sheetView workbookViewId="0">
      <selection activeCell="M13" sqref="M1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8.855468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45"/>
    </row>
    <row r="5" spans="2:10" ht="25.5" customHeight="1" x14ac:dyDescent="0.35">
      <c r="D5" s="145"/>
    </row>
    <row r="6" spans="2:10" ht="25.5" customHeight="1" x14ac:dyDescent="0.35">
      <c r="D6" s="145"/>
    </row>
    <row r="7" spans="2:10" ht="29.25" customHeight="1" x14ac:dyDescent="0.35">
      <c r="C7" s="261"/>
      <c r="D7" s="261"/>
      <c r="E7" s="261"/>
      <c r="F7" s="261"/>
      <c r="G7" s="147" t="s">
        <v>76</v>
      </c>
      <c r="H7" s="168">
        <v>44834.69074583333</v>
      </c>
      <c r="J7" s="148"/>
    </row>
    <row r="8" spans="2:10" ht="20.25" customHeight="1" x14ac:dyDescent="0.35">
      <c r="D8" s="145"/>
      <c r="G8" s="149"/>
    </row>
    <row r="9" spans="2:10" ht="21" customHeight="1" x14ac:dyDescent="0.35">
      <c r="B9" s="149" t="s">
        <v>77</v>
      </c>
      <c r="C9" s="149"/>
      <c r="D9" s="150" t="s">
        <v>68</v>
      </c>
      <c r="E9" s="149" t="s">
        <v>49</v>
      </c>
      <c r="F9" s="150" t="s">
        <v>79</v>
      </c>
      <c r="G9" s="149" t="s">
        <v>50</v>
      </c>
      <c r="H9" s="150"/>
      <c r="J9" s="146"/>
    </row>
    <row r="10" spans="2:10" ht="30" customHeight="1" x14ac:dyDescent="0.25"/>
    <row r="11" spans="2:10" ht="21" customHeight="1" x14ac:dyDescent="0.25">
      <c r="B11" s="149" t="s">
        <v>51</v>
      </c>
      <c r="C11" s="151" t="s">
        <v>52</v>
      </c>
      <c r="D11" s="151" t="s">
        <v>53</v>
      </c>
      <c r="E11" s="151" t="s">
        <v>54</v>
      </c>
      <c r="F11" s="151" t="s">
        <v>55</v>
      </c>
      <c r="G11" s="151" t="s">
        <v>56</v>
      </c>
    </row>
    <row r="12" spans="2:10" ht="21" customHeight="1" x14ac:dyDescent="0.3">
      <c r="B12" s="152">
        <v>1</v>
      </c>
      <c r="C12" s="260">
        <v>17</v>
      </c>
      <c r="D12" s="153" t="str">
        <f>IF(ISBLANK(C12),"",VLOOKUP(C12,Inscripcion!$A$1:$E$201,2,FALSE))</f>
        <v>Oscar Rodríguez Castro</v>
      </c>
      <c r="E12" s="154" t="str">
        <f>IF(ISBLANK(C12),"",VLOOKUP(C12,Inscripcion!$A$1:$E$201,3,FALSE))</f>
        <v>Coronado</v>
      </c>
      <c r="F12" s="154">
        <f>IF(ISBLANK(C12),"",VLOOKUP(C12,Inscripcion!$A$1:$E$201,4,FALSE))</f>
        <v>28</v>
      </c>
      <c r="G12" s="154">
        <f>IF(ISBLANK(C12),"",VLOOKUP(C12,Inscripcion!$A$1:$E$201,5,FALSE))</f>
        <v>1791</v>
      </c>
    </row>
    <row r="13" spans="2:10" ht="21" customHeight="1" x14ac:dyDescent="0.3">
      <c r="B13" s="152">
        <v>2</v>
      </c>
      <c r="C13" s="260">
        <v>2006</v>
      </c>
      <c r="D13" s="153" t="str">
        <f>IF(ISBLANK(C13),"",VLOOKUP(C13,Inscripcion!$A$1:$E$201,2,FALSE))</f>
        <v>Victor Ureña Vargas</v>
      </c>
      <c r="E13" s="154" t="str">
        <f>IF(ISBLANK(C13),"",VLOOKUP(C13,Inscripcion!$A$1:$E$201,3,FALSE))</f>
        <v>Escazu</v>
      </c>
      <c r="F13" s="154">
        <f>IF(ISBLANK(C13),"",VLOOKUP(C13,Inscripcion!$A$1:$E$201,4,FALSE))</f>
        <v>30</v>
      </c>
      <c r="G13" s="154">
        <f>IF(ISBLANK(C13),"",VLOOKUP(C13,Inscripcion!$A$1:$E$201,5,FALSE))</f>
        <v>1774</v>
      </c>
    </row>
    <row r="14" spans="2:10" ht="21" customHeight="1" x14ac:dyDescent="0.3">
      <c r="B14" s="152">
        <v>3</v>
      </c>
      <c r="C14" s="260">
        <v>2897</v>
      </c>
      <c r="D14" s="153" t="str">
        <f>IF(ISBLANK(C14),"",VLOOKUP(C14,Inscripcion!$A$1:$E$201,2,FALSE))</f>
        <v>Alejandro Pereira Gutierrez</v>
      </c>
      <c r="E14" s="154" t="str">
        <f>IF(ISBLANK(C14),"",VLOOKUP(C14,Inscripcion!$A$1:$E$201,3,FALSE))</f>
        <v>Santo Domingo</v>
      </c>
      <c r="F14" s="154">
        <f>IF(ISBLANK(C14),"",VLOOKUP(C14,Inscripcion!$A$1:$E$201,4,FALSE))</f>
        <v>65</v>
      </c>
      <c r="G14" s="154">
        <f>IF(ISBLANK(C14),"",VLOOKUP(C14,Inscripcion!$A$1:$E$201,5,FALSE))</f>
        <v>1554</v>
      </c>
    </row>
    <row r="15" spans="2:10" ht="21" customHeight="1" x14ac:dyDescent="0.3">
      <c r="B15" s="152">
        <v>4</v>
      </c>
      <c r="C15" s="260">
        <v>2400</v>
      </c>
      <c r="D15" s="153" t="str">
        <f>IF(ISBLANK(C15),"",VLOOKUP(C15,Inscripcion!$A$1:$E$201,2,FALSE))</f>
        <v>Daniel Jacobo González</v>
      </c>
      <c r="E15" s="154" t="str">
        <f>IF(ISBLANK(C15),"",VLOOKUP(C15,Inscripcion!$A$1:$E$201,3,FALSE))</f>
        <v>Alajuela</v>
      </c>
      <c r="F15" s="154">
        <f>IF(ISBLANK(C15),"",VLOOKUP(C15,Inscripcion!$A$1:$E$201,4,FALSE))</f>
        <v>71</v>
      </c>
      <c r="G15" s="154">
        <f>IF(ISBLANK(C15),"",VLOOKUP(C15,Inscripcion!$A$1:$E$201,5,FALSE))</f>
        <v>1513</v>
      </c>
    </row>
    <row r="16" spans="2:10" ht="21" customHeight="1" x14ac:dyDescent="0.25"/>
    <row r="17" spans="2:10" ht="21" customHeight="1" x14ac:dyDescent="0.25">
      <c r="B17" s="155" t="s">
        <v>57</v>
      </c>
      <c r="C17" s="155" t="s">
        <v>78</v>
      </c>
      <c r="D17" s="155" t="s">
        <v>58</v>
      </c>
      <c r="E17" s="156" t="s">
        <v>59</v>
      </c>
      <c r="F17" s="155" t="s">
        <v>60</v>
      </c>
      <c r="G17" s="155" t="s">
        <v>61</v>
      </c>
      <c r="H17" s="155" t="s">
        <v>62</v>
      </c>
      <c r="I17" s="155" t="s">
        <v>63</v>
      </c>
      <c r="J17" s="157" t="s">
        <v>64</v>
      </c>
    </row>
    <row r="18" spans="2:10" ht="21" customHeight="1" x14ac:dyDescent="0.25">
      <c r="B18" s="158">
        <v>1</v>
      </c>
      <c r="C18" s="159">
        <v>1</v>
      </c>
      <c r="D18" s="160" t="str">
        <f>D12</f>
        <v>Oscar Rodríguez Castro</v>
      </c>
      <c r="E18" s="161"/>
      <c r="F18" s="161"/>
      <c r="G18" s="161"/>
      <c r="H18" s="161"/>
      <c r="I18" s="162"/>
      <c r="J18" s="163"/>
    </row>
    <row r="19" spans="2:10" ht="21" customHeight="1" x14ac:dyDescent="0.25">
      <c r="B19" s="164"/>
      <c r="C19" s="159">
        <v>3</v>
      </c>
      <c r="D19" s="160" t="str">
        <f>D14</f>
        <v>Alejandro Pereira Gutierrez</v>
      </c>
      <c r="E19" s="161"/>
      <c r="F19" s="161"/>
      <c r="G19" s="161"/>
      <c r="H19" s="161"/>
      <c r="I19" s="162"/>
      <c r="J19" s="165"/>
    </row>
    <row r="20" spans="2:10" ht="21" customHeight="1" x14ac:dyDescent="0.25">
      <c r="B20" s="158">
        <v>2</v>
      </c>
      <c r="C20" s="161">
        <v>4</v>
      </c>
      <c r="D20" s="160" t="str">
        <f>D15</f>
        <v>Daniel Jacobo González</v>
      </c>
      <c r="E20" s="161"/>
      <c r="F20" s="161"/>
      <c r="G20" s="161"/>
      <c r="H20" s="161"/>
      <c r="I20" s="162"/>
      <c r="J20" s="163"/>
    </row>
    <row r="21" spans="2:10" ht="21" customHeight="1" x14ac:dyDescent="0.25">
      <c r="B21" s="164"/>
      <c r="C21" s="161">
        <v>2</v>
      </c>
      <c r="D21" s="160" t="str">
        <f>D13</f>
        <v>Victor Ureña Vargas</v>
      </c>
      <c r="E21" s="161"/>
      <c r="F21" s="161"/>
      <c r="G21" s="161"/>
      <c r="H21" s="161"/>
      <c r="I21" s="162"/>
      <c r="J21" s="165"/>
    </row>
    <row r="22" spans="2:10" ht="21" customHeight="1" x14ac:dyDescent="0.25">
      <c r="B22" s="158">
        <v>3</v>
      </c>
      <c r="C22" s="161">
        <v>1</v>
      </c>
      <c r="D22" s="160" t="str">
        <f>D12</f>
        <v>Oscar Rodríguez Castro</v>
      </c>
      <c r="E22" s="161"/>
      <c r="F22" s="161"/>
      <c r="G22" s="161"/>
      <c r="H22" s="161"/>
      <c r="I22" s="162"/>
      <c r="J22" s="166"/>
    </row>
    <row r="23" spans="2:10" ht="21" customHeight="1" x14ac:dyDescent="0.25">
      <c r="B23" s="164"/>
      <c r="C23" s="161">
        <v>2</v>
      </c>
      <c r="D23" s="160" t="str">
        <f>D13</f>
        <v>Victor Ureña Vargas</v>
      </c>
      <c r="E23" s="161"/>
      <c r="F23" s="161"/>
      <c r="G23" s="161"/>
      <c r="H23" s="161"/>
      <c r="I23" s="162"/>
      <c r="J23" s="165"/>
    </row>
    <row r="24" spans="2:10" ht="21" customHeight="1" x14ac:dyDescent="0.25">
      <c r="B24" s="158">
        <v>4</v>
      </c>
      <c r="C24" s="159">
        <v>3</v>
      </c>
      <c r="D24" s="160" t="str">
        <f>D19</f>
        <v>Alejandro Pereira Gutierrez</v>
      </c>
      <c r="E24" s="161"/>
      <c r="F24" s="161"/>
      <c r="G24" s="161"/>
      <c r="H24" s="161"/>
      <c r="I24" s="162"/>
      <c r="J24" s="166"/>
    </row>
    <row r="25" spans="2:10" ht="21" customHeight="1" x14ac:dyDescent="0.25">
      <c r="B25" s="164"/>
      <c r="C25" s="159">
        <v>4</v>
      </c>
      <c r="D25" s="160" t="str">
        <f>D20</f>
        <v>Daniel Jacobo González</v>
      </c>
      <c r="E25" s="161"/>
      <c r="F25" s="161"/>
      <c r="G25" s="161"/>
      <c r="H25" s="161"/>
      <c r="I25" s="162"/>
      <c r="J25" s="165"/>
    </row>
    <row r="26" spans="2:10" ht="21" customHeight="1" x14ac:dyDescent="0.25">
      <c r="B26" s="158">
        <v>5</v>
      </c>
      <c r="C26" s="161">
        <v>1</v>
      </c>
      <c r="D26" s="160" t="str">
        <f>D12</f>
        <v>Oscar Rodríguez Castro</v>
      </c>
      <c r="E26" s="161"/>
      <c r="F26" s="161"/>
      <c r="G26" s="161"/>
      <c r="H26" s="161"/>
      <c r="I26" s="162"/>
      <c r="J26" s="166"/>
    </row>
    <row r="27" spans="2:10" ht="21" customHeight="1" x14ac:dyDescent="0.25">
      <c r="B27" s="164"/>
      <c r="C27" s="161">
        <v>4</v>
      </c>
      <c r="D27" s="160" t="str">
        <f>D15</f>
        <v>Daniel Jacobo González</v>
      </c>
      <c r="E27" s="161"/>
      <c r="F27" s="161"/>
      <c r="G27" s="161"/>
      <c r="H27" s="161"/>
      <c r="I27" s="162"/>
      <c r="J27" s="165"/>
    </row>
    <row r="28" spans="2:10" ht="21" customHeight="1" x14ac:dyDescent="0.25">
      <c r="B28" s="158">
        <v>6</v>
      </c>
      <c r="C28" s="161">
        <v>2</v>
      </c>
      <c r="D28" s="160" t="str">
        <f>D13</f>
        <v>Victor Ureña Vargas</v>
      </c>
      <c r="E28" s="161"/>
      <c r="F28" s="161"/>
      <c r="G28" s="161"/>
      <c r="H28" s="161"/>
      <c r="I28" s="162"/>
      <c r="J28" s="166"/>
    </row>
    <row r="29" spans="2:10" ht="21" customHeight="1" x14ac:dyDescent="0.25">
      <c r="B29" s="164"/>
      <c r="C29" s="161">
        <v>3</v>
      </c>
      <c r="D29" s="160" t="str">
        <f>D24</f>
        <v>Alejandro Pereira Gutierrez</v>
      </c>
      <c r="E29" s="161"/>
      <c r="F29" s="161"/>
      <c r="G29" s="161"/>
      <c r="H29" s="161"/>
      <c r="I29" s="162"/>
      <c r="J29" s="165"/>
    </row>
    <row r="33" spans="4:4" ht="20.25" customHeight="1" x14ac:dyDescent="0.25">
      <c r="D33" s="161" t="s">
        <v>65</v>
      </c>
    </row>
    <row r="34" spans="4:4" ht="20.25" customHeight="1" x14ac:dyDescent="0.25">
      <c r="D34" s="167" t="s">
        <v>66</v>
      </c>
    </row>
    <row r="35" spans="4:4" ht="20.25" customHeight="1" x14ac:dyDescent="0.25">
      <c r="D35" s="167" t="s">
        <v>67</v>
      </c>
    </row>
  </sheetData>
  <mergeCells count="1"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González</cp:lastModifiedBy>
  <dcterms:created xsi:type="dcterms:W3CDTF">2022-09-30T22:34:38Z</dcterms:created>
  <dcterms:modified xsi:type="dcterms:W3CDTF">2022-10-01T21:54:51Z</dcterms:modified>
</cp:coreProperties>
</file>