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 RANKING MAYOR\"/>
    </mc:Choice>
  </mc:AlternateContent>
  <bookViews>
    <workbookView xWindow="-120" yWindow="-120" windowWidth="20730" windowHeight="11160" firstSheet="28" activeTab="30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Grupo 13 (M)" sheetId="14" r:id="rId14"/>
    <sheet name="Grupo 14 (N)" sheetId="15" r:id="rId15"/>
    <sheet name="Grupo 15 (O)" sheetId="16" r:id="rId16"/>
    <sheet name="Grupo 16 (P)" sheetId="17" r:id="rId17"/>
    <sheet name="Grupo 17 (Q)" sheetId="18" r:id="rId18"/>
    <sheet name="Grupo 18 (R)" sheetId="19" r:id="rId19"/>
    <sheet name="Grupo 19 (S)" sheetId="20" r:id="rId20"/>
    <sheet name="Grupo 20 (T)" sheetId="21" r:id="rId21"/>
    <sheet name="Grupo 21 (U)" sheetId="22" r:id="rId22"/>
    <sheet name="Grupo 22 (V)" sheetId="23" r:id="rId23"/>
    <sheet name="Grupo 23 (W)" sheetId="24" r:id="rId24"/>
    <sheet name="Grupo 24 (X)" sheetId="25" r:id="rId25"/>
    <sheet name="Grupo 25 (Y)" sheetId="26" r:id="rId26"/>
    <sheet name="Grupo 26 (Z)" sheetId="27" r:id="rId27"/>
    <sheet name="Grupo 27 (AA) " sheetId="32" r:id="rId28"/>
    <sheet name="Grupo 28 (AB)" sheetId="29" r:id="rId29"/>
    <sheet name="Rifa" sheetId="30" r:id="rId30"/>
    <sheet name="Llave" sheetId="31" r:id="rId31"/>
  </sheets>
  <definedNames>
    <definedName name="_xlnm._FilterDatabase" localSheetId="0" hidden="1">Inscripcion!$A$3:$F$3</definedName>
  </definedNames>
  <calcPr calcId="152511"/>
</workbook>
</file>

<file path=xl/calcChain.xml><?xml version="1.0" encoding="utf-8"?>
<calcChain xmlns="http://schemas.openxmlformats.org/spreadsheetml/2006/main">
  <c r="G15" i="32" l="1"/>
  <c r="F15" i="32"/>
  <c r="E15" i="32"/>
  <c r="D15" i="32"/>
  <c r="D20" i="32" s="1"/>
  <c r="D25" i="32" s="1"/>
  <c r="G14" i="32"/>
  <c r="F14" i="32"/>
  <c r="E14" i="32"/>
  <c r="D14" i="32"/>
  <c r="D29" i="32" s="1"/>
  <c r="G13" i="32"/>
  <c r="F13" i="32"/>
  <c r="E13" i="32"/>
  <c r="D13" i="32"/>
  <c r="D21" i="32" s="1"/>
  <c r="G12" i="32"/>
  <c r="F12" i="32"/>
  <c r="E12" i="32"/>
  <c r="D12" i="32"/>
  <c r="D26" i="32" s="1"/>
  <c r="D15" i="29"/>
  <c r="E15" i="29"/>
  <c r="F15" i="29"/>
  <c r="G15" i="29"/>
  <c r="V73" i="31"/>
  <c r="U73" i="31"/>
  <c r="T73" i="31"/>
  <c r="S73" i="31"/>
  <c r="V72" i="31"/>
  <c r="U72" i="31"/>
  <c r="T72" i="31"/>
  <c r="S72" i="31"/>
  <c r="V71" i="31"/>
  <c r="U71" i="31"/>
  <c r="T71" i="31"/>
  <c r="S71" i="31"/>
  <c r="V70" i="31"/>
  <c r="U70" i="31"/>
  <c r="T70" i="31"/>
  <c r="S70" i="31"/>
  <c r="V69" i="31"/>
  <c r="U69" i="31"/>
  <c r="T69" i="31"/>
  <c r="S69" i="31"/>
  <c r="V68" i="31"/>
  <c r="U68" i="31"/>
  <c r="T68" i="31"/>
  <c r="S68" i="31"/>
  <c r="V67" i="31"/>
  <c r="U67" i="31"/>
  <c r="T67" i="31"/>
  <c r="S67" i="31"/>
  <c r="V66" i="31"/>
  <c r="U66" i="31"/>
  <c r="T66" i="31"/>
  <c r="S66" i="31"/>
  <c r="V65" i="31"/>
  <c r="U65" i="31"/>
  <c r="T65" i="31"/>
  <c r="S65" i="31"/>
  <c r="V64" i="31"/>
  <c r="U64" i="31"/>
  <c r="T64" i="31"/>
  <c r="S64" i="31"/>
  <c r="V63" i="31"/>
  <c r="U63" i="31"/>
  <c r="T63" i="31"/>
  <c r="S63" i="31"/>
  <c r="V62" i="31"/>
  <c r="U62" i="31"/>
  <c r="T62" i="31"/>
  <c r="S62" i="31"/>
  <c r="V61" i="31"/>
  <c r="U61" i="31"/>
  <c r="T61" i="31"/>
  <c r="S61" i="31"/>
  <c r="V60" i="31"/>
  <c r="U60" i="31"/>
  <c r="T60" i="31"/>
  <c r="S60" i="31"/>
  <c r="V59" i="31"/>
  <c r="U59" i="31"/>
  <c r="T59" i="31"/>
  <c r="S59" i="31"/>
  <c r="V58" i="31"/>
  <c r="U58" i="31"/>
  <c r="T58" i="31"/>
  <c r="S58" i="31"/>
  <c r="V57" i="31"/>
  <c r="U57" i="31"/>
  <c r="T57" i="31"/>
  <c r="S57" i="31"/>
  <c r="V56" i="31"/>
  <c r="U56" i="31"/>
  <c r="T56" i="31"/>
  <c r="S56" i="31"/>
  <c r="V55" i="31"/>
  <c r="U55" i="31"/>
  <c r="T55" i="31"/>
  <c r="S55" i="31"/>
  <c r="V54" i="31"/>
  <c r="U54" i="31"/>
  <c r="T54" i="31"/>
  <c r="S54" i="31"/>
  <c r="V53" i="31"/>
  <c r="T53" i="31"/>
  <c r="S53" i="31"/>
  <c r="V52" i="31"/>
  <c r="U52" i="31"/>
  <c r="T52" i="31"/>
  <c r="S52" i="31"/>
  <c r="V51" i="31"/>
  <c r="U51" i="31"/>
  <c r="T51" i="31"/>
  <c r="S51" i="31"/>
  <c r="V50" i="31"/>
  <c r="T50" i="31"/>
  <c r="S50" i="31"/>
  <c r="V49" i="31"/>
  <c r="U49" i="31"/>
  <c r="T49" i="31"/>
  <c r="S49" i="31"/>
  <c r="V48" i="31"/>
  <c r="U48" i="31"/>
  <c r="T48" i="31"/>
  <c r="S48" i="31"/>
  <c r="V47" i="31"/>
  <c r="U47" i="31"/>
  <c r="T47" i="31"/>
  <c r="S47" i="31"/>
  <c r="V46" i="31"/>
  <c r="T46" i="31"/>
  <c r="S46" i="31"/>
  <c r="V45" i="31"/>
  <c r="U45" i="31"/>
  <c r="T45" i="31"/>
  <c r="S45" i="31"/>
  <c r="V44" i="31"/>
  <c r="U44" i="31"/>
  <c r="T44" i="31"/>
  <c r="S44" i="31"/>
  <c r="V43" i="31"/>
  <c r="U43" i="31"/>
  <c r="T43" i="31"/>
  <c r="S43" i="31"/>
  <c r="V42" i="31"/>
  <c r="U42" i="31"/>
  <c r="T42" i="31"/>
  <c r="S42" i="31"/>
  <c r="V39" i="31"/>
  <c r="U39" i="31"/>
  <c r="W39" i="31" s="1"/>
  <c r="W73" i="31" s="1"/>
  <c r="T39" i="31"/>
  <c r="S39" i="31"/>
  <c r="V38" i="31"/>
  <c r="U38" i="31"/>
  <c r="W38" i="31" s="1"/>
  <c r="W72" i="31" s="1"/>
  <c r="T38" i="31"/>
  <c r="S38" i="31"/>
  <c r="W37" i="31"/>
  <c r="W71" i="31" s="1"/>
  <c r="V37" i="31"/>
  <c r="U37" i="31"/>
  <c r="T37" i="31"/>
  <c r="S37" i="31"/>
  <c r="W36" i="31"/>
  <c r="W70" i="31" s="1"/>
  <c r="V36" i="31"/>
  <c r="U36" i="31"/>
  <c r="T36" i="31"/>
  <c r="S36" i="31"/>
  <c r="V35" i="31"/>
  <c r="U35" i="31"/>
  <c r="W35" i="31" s="1"/>
  <c r="W69" i="31" s="1"/>
  <c r="T35" i="31"/>
  <c r="S35" i="31"/>
  <c r="V34" i="31"/>
  <c r="U34" i="31"/>
  <c r="W34" i="31" s="1"/>
  <c r="W68" i="31" s="1"/>
  <c r="T34" i="31"/>
  <c r="S34" i="31"/>
  <c r="W33" i="31"/>
  <c r="W67" i="31" s="1"/>
  <c r="V33" i="31"/>
  <c r="T33" i="31"/>
  <c r="S33" i="31"/>
  <c r="W32" i="31"/>
  <c r="W66" i="31" s="1"/>
  <c r="V32" i="31"/>
  <c r="U32" i="31"/>
  <c r="T32" i="31"/>
  <c r="S32" i="31"/>
  <c r="V31" i="31"/>
  <c r="U31" i="31"/>
  <c r="W31" i="31" s="1"/>
  <c r="W65" i="31" s="1"/>
  <c r="T31" i="31"/>
  <c r="S31" i="31"/>
  <c r="V30" i="31"/>
  <c r="U30" i="31"/>
  <c r="W30" i="31" s="1"/>
  <c r="W64" i="31" s="1"/>
  <c r="T30" i="31"/>
  <c r="S30" i="31"/>
  <c r="W29" i="31"/>
  <c r="W63" i="31" s="1"/>
  <c r="V29" i="31"/>
  <c r="U29" i="31"/>
  <c r="T29" i="31"/>
  <c r="S29" i="31"/>
  <c r="W28" i="31"/>
  <c r="W62" i="31" s="1"/>
  <c r="V28" i="31"/>
  <c r="U28" i="31"/>
  <c r="T28" i="31"/>
  <c r="S28" i="31"/>
  <c r="V27" i="31"/>
  <c r="W27" i="31"/>
  <c r="W61" i="31" s="1"/>
  <c r="T27" i="31"/>
  <c r="S27" i="31"/>
  <c r="V26" i="31"/>
  <c r="U26" i="31"/>
  <c r="W26" i="31" s="1"/>
  <c r="W60" i="31" s="1"/>
  <c r="T26" i="31"/>
  <c r="S26" i="31"/>
  <c r="W25" i="31"/>
  <c r="W59" i="31" s="1"/>
  <c r="V25" i="31"/>
  <c r="T25" i="31"/>
  <c r="S25" i="31"/>
  <c r="W24" i="31"/>
  <c r="W58" i="31" s="1"/>
  <c r="V24" i="31"/>
  <c r="U24" i="31"/>
  <c r="T24" i="31"/>
  <c r="S24" i="31"/>
  <c r="V23" i="31"/>
  <c r="W23" i="31"/>
  <c r="W57" i="31" s="1"/>
  <c r="T23" i="31"/>
  <c r="S23" i="31"/>
  <c r="V22" i="31"/>
  <c r="U22" i="31"/>
  <c r="W22" i="31" s="1"/>
  <c r="W56" i="31" s="1"/>
  <c r="T22" i="31"/>
  <c r="S22" i="31"/>
  <c r="W21" i="31"/>
  <c r="W55" i="31" s="1"/>
  <c r="V21" i="31"/>
  <c r="U21" i="31"/>
  <c r="T21" i="31"/>
  <c r="S21" i="31"/>
  <c r="W20" i="31"/>
  <c r="W54" i="31" s="1"/>
  <c r="V20" i="31"/>
  <c r="U20" i="31"/>
  <c r="T20" i="31"/>
  <c r="S20" i="31"/>
  <c r="V19" i="31"/>
  <c r="W19" i="31"/>
  <c r="W53" i="31" s="1"/>
  <c r="T19" i="31"/>
  <c r="S19" i="31"/>
  <c r="V18" i="31"/>
  <c r="U18" i="31"/>
  <c r="W18" i="31" s="1"/>
  <c r="W52" i="31" s="1"/>
  <c r="T18" i="31"/>
  <c r="S18" i="31"/>
  <c r="W17" i="31"/>
  <c r="W51" i="31" s="1"/>
  <c r="V17" i="31"/>
  <c r="U17" i="31"/>
  <c r="T17" i="31"/>
  <c r="S17" i="31"/>
  <c r="W16" i="31"/>
  <c r="W50" i="31" s="1"/>
  <c r="V16" i="31"/>
  <c r="T16" i="31"/>
  <c r="S16" i="31"/>
  <c r="V15" i="31"/>
  <c r="U15" i="31"/>
  <c r="W15" i="31" s="1"/>
  <c r="W49" i="31" s="1"/>
  <c r="T15" i="31"/>
  <c r="S15" i="31"/>
  <c r="V14" i="31"/>
  <c r="U14" i="31"/>
  <c r="W14" i="31" s="1"/>
  <c r="W48" i="31" s="1"/>
  <c r="T14" i="31"/>
  <c r="S14" i="31"/>
  <c r="W13" i="31"/>
  <c r="W47" i="31" s="1"/>
  <c r="V13" i="31"/>
  <c r="T13" i="31"/>
  <c r="S13" i="31"/>
  <c r="V12" i="31"/>
  <c r="W12" i="31"/>
  <c r="W46" i="31" s="1"/>
  <c r="T12" i="31"/>
  <c r="S12" i="31"/>
  <c r="V11" i="31"/>
  <c r="U11" i="31"/>
  <c r="T11" i="31"/>
  <c r="S11" i="31"/>
  <c r="D11" i="31"/>
  <c r="V10" i="31"/>
  <c r="U10" i="31"/>
  <c r="W10" i="31" s="1"/>
  <c r="W44" i="31" s="1"/>
  <c r="T10" i="31"/>
  <c r="S10" i="31"/>
  <c r="W9" i="31"/>
  <c r="W43" i="31" s="1"/>
  <c r="V9" i="31"/>
  <c r="U9" i="31"/>
  <c r="T9" i="31"/>
  <c r="S9" i="31"/>
  <c r="W8" i="31"/>
  <c r="W42" i="31" s="1"/>
  <c r="V8" i="31"/>
  <c r="U8" i="31"/>
  <c r="D37" i="31" s="1"/>
  <c r="T8" i="31"/>
  <c r="S8" i="31"/>
  <c r="D8" i="31"/>
  <c r="F8" i="31" s="1"/>
  <c r="G14" i="29"/>
  <c r="F14" i="29"/>
  <c r="E14" i="29"/>
  <c r="D14" i="29"/>
  <c r="G13" i="29"/>
  <c r="F13" i="29"/>
  <c r="E13" i="29"/>
  <c r="D13" i="29"/>
  <c r="G12" i="29"/>
  <c r="F12" i="29"/>
  <c r="E12" i="29"/>
  <c r="D12" i="29"/>
  <c r="G14" i="27"/>
  <c r="F14" i="27"/>
  <c r="E14" i="27"/>
  <c r="D14" i="27"/>
  <c r="D19" i="27" s="1"/>
  <c r="G13" i="27"/>
  <c r="F13" i="27"/>
  <c r="E13" i="27"/>
  <c r="D13" i="27"/>
  <c r="D22" i="27" s="1"/>
  <c r="G12" i="27"/>
  <c r="F12" i="27"/>
  <c r="E12" i="27"/>
  <c r="D12" i="27"/>
  <c r="D18" i="27" s="1"/>
  <c r="G14" i="26"/>
  <c r="F14" i="26"/>
  <c r="E14" i="26"/>
  <c r="D14" i="26"/>
  <c r="D23" i="26" s="1"/>
  <c r="G13" i="26"/>
  <c r="F13" i="26"/>
  <c r="E13" i="26"/>
  <c r="D13" i="26"/>
  <c r="D21" i="26" s="1"/>
  <c r="G12" i="26"/>
  <c r="F12" i="26"/>
  <c r="E12" i="26"/>
  <c r="D12" i="26"/>
  <c r="D20" i="26" s="1"/>
  <c r="G14" i="25"/>
  <c r="F14" i="25"/>
  <c r="E14" i="25"/>
  <c r="D14" i="25"/>
  <c r="D23" i="25" s="1"/>
  <c r="G13" i="25"/>
  <c r="F13" i="25"/>
  <c r="E13" i="25"/>
  <c r="D13" i="25"/>
  <c r="D22" i="25" s="1"/>
  <c r="G12" i="25"/>
  <c r="F12" i="25"/>
  <c r="E12" i="25"/>
  <c r="D12" i="25"/>
  <c r="D18" i="25" s="1"/>
  <c r="G14" i="24"/>
  <c r="F14" i="24"/>
  <c r="E14" i="24"/>
  <c r="D14" i="24"/>
  <c r="D19" i="24" s="1"/>
  <c r="G13" i="24"/>
  <c r="F13" i="24"/>
  <c r="E13" i="24"/>
  <c r="D13" i="24"/>
  <c r="G12" i="24"/>
  <c r="F12" i="24"/>
  <c r="E12" i="24"/>
  <c r="D12" i="24"/>
  <c r="D20" i="24" s="1"/>
  <c r="G14" i="23"/>
  <c r="F14" i="23"/>
  <c r="E14" i="23"/>
  <c r="D14" i="23"/>
  <c r="D19" i="23" s="1"/>
  <c r="G13" i="23"/>
  <c r="F13" i="23"/>
  <c r="E13" i="23"/>
  <c r="D13" i="23"/>
  <c r="D22" i="23" s="1"/>
  <c r="G12" i="23"/>
  <c r="F12" i="23"/>
  <c r="E12" i="23"/>
  <c r="D12" i="23"/>
  <c r="D18" i="23" s="1"/>
  <c r="G14" i="22"/>
  <c r="F14" i="22"/>
  <c r="E14" i="22"/>
  <c r="D14" i="22"/>
  <c r="D23" i="22" s="1"/>
  <c r="G13" i="22"/>
  <c r="F13" i="22"/>
  <c r="E13" i="22"/>
  <c r="D13" i="22"/>
  <c r="D21" i="22" s="1"/>
  <c r="G12" i="22"/>
  <c r="F12" i="22"/>
  <c r="E12" i="22"/>
  <c r="D12" i="22"/>
  <c r="D20" i="22" s="1"/>
  <c r="G14" i="21"/>
  <c r="F14" i="21"/>
  <c r="E14" i="21"/>
  <c r="D14" i="21"/>
  <c r="D19" i="21" s="1"/>
  <c r="G13" i="21"/>
  <c r="F13" i="21"/>
  <c r="E13" i="21"/>
  <c r="D13" i="21"/>
  <c r="D22" i="21" s="1"/>
  <c r="G12" i="21"/>
  <c r="F12" i="21"/>
  <c r="E12" i="21"/>
  <c r="D12" i="21"/>
  <c r="D18" i="21" s="1"/>
  <c r="G14" i="20"/>
  <c r="F14" i="20"/>
  <c r="E14" i="20"/>
  <c r="D14" i="20"/>
  <c r="D19" i="20" s="1"/>
  <c r="G13" i="20"/>
  <c r="F13" i="20"/>
  <c r="E13" i="20"/>
  <c r="D13" i="20"/>
  <c r="D22" i="20" s="1"/>
  <c r="G12" i="20"/>
  <c r="F12" i="20"/>
  <c r="E12" i="20"/>
  <c r="D12" i="20"/>
  <c r="D20" i="20" s="1"/>
  <c r="G14" i="19"/>
  <c r="F14" i="19"/>
  <c r="E14" i="19"/>
  <c r="D14" i="19"/>
  <c r="D19" i="19" s="1"/>
  <c r="G13" i="19"/>
  <c r="F13" i="19"/>
  <c r="E13" i="19"/>
  <c r="D13" i="19"/>
  <c r="D22" i="19" s="1"/>
  <c r="G12" i="19"/>
  <c r="F12" i="19"/>
  <c r="E12" i="19"/>
  <c r="D12" i="19"/>
  <c r="D18" i="19" s="1"/>
  <c r="G14" i="18"/>
  <c r="F14" i="18"/>
  <c r="E14" i="18"/>
  <c r="D14" i="18"/>
  <c r="D23" i="18" s="1"/>
  <c r="G13" i="18"/>
  <c r="F13" i="18"/>
  <c r="E13" i="18"/>
  <c r="D13" i="18"/>
  <c r="D21" i="18" s="1"/>
  <c r="G12" i="18"/>
  <c r="F12" i="18"/>
  <c r="E12" i="18"/>
  <c r="D12" i="18"/>
  <c r="D20" i="18" s="1"/>
  <c r="G14" i="17"/>
  <c r="F14" i="17"/>
  <c r="E14" i="17"/>
  <c r="D14" i="17"/>
  <c r="D19" i="17" s="1"/>
  <c r="G13" i="17"/>
  <c r="F13" i="17"/>
  <c r="E13" i="17"/>
  <c r="D13" i="17"/>
  <c r="D22" i="17" s="1"/>
  <c r="G12" i="17"/>
  <c r="F12" i="17"/>
  <c r="E12" i="17"/>
  <c r="D12" i="17"/>
  <c r="D18" i="17" s="1"/>
  <c r="G14" i="16"/>
  <c r="F14" i="16"/>
  <c r="E14" i="16"/>
  <c r="D14" i="16"/>
  <c r="D19" i="16" s="1"/>
  <c r="G13" i="16"/>
  <c r="F13" i="16"/>
  <c r="E13" i="16"/>
  <c r="D13" i="16"/>
  <c r="G12" i="16"/>
  <c r="F12" i="16"/>
  <c r="E12" i="16"/>
  <c r="D12" i="16"/>
  <c r="D20" i="16" s="1"/>
  <c r="G14" i="15"/>
  <c r="F14" i="15"/>
  <c r="E14" i="15"/>
  <c r="D14" i="15"/>
  <c r="D23" i="15" s="1"/>
  <c r="G13" i="15"/>
  <c r="F13" i="15"/>
  <c r="E13" i="15"/>
  <c r="D13" i="15"/>
  <c r="D22" i="15" s="1"/>
  <c r="G12" i="15"/>
  <c r="F12" i="15"/>
  <c r="E12" i="15"/>
  <c r="D12" i="15"/>
  <c r="D18" i="15" s="1"/>
  <c r="G14" i="14"/>
  <c r="F14" i="14"/>
  <c r="E14" i="14"/>
  <c r="D14" i="14"/>
  <c r="G13" i="14"/>
  <c r="F13" i="14"/>
  <c r="E13" i="14"/>
  <c r="D13" i="14"/>
  <c r="D21" i="14" s="1"/>
  <c r="G12" i="14"/>
  <c r="F12" i="14"/>
  <c r="E12" i="14"/>
  <c r="D12" i="14"/>
  <c r="D20" i="14" s="1"/>
  <c r="G14" i="13"/>
  <c r="F14" i="13"/>
  <c r="E14" i="13"/>
  <c r="D14" i="13"/>
  <c r="D23" i="13" s="1"/>
  <c r="G13" i="13"/>
  <c r="F13" i="13"/>
  <c r="E13" i="13"/>
  <c r="D13" i="13"/>
  <c r="D22" i="13" s="1"/>
  <c r="G12" i="13"/>
  <c r="F12" i="13"/>
  <c r="E12" i="13"/>
  <c r="D12" i="13"/>
  <c r="D18" i="13" s="1"/>
  <c r="G14" i="12"/>
  <c r="F14" i="12"/>
  <c r="E14" i="12"/>
  <c r="D14" i="12"/>
  <c r="G13" i="12"/>
  <c r="F13" i="12"/>
  <c r="E13" i="12"/>
  <c r="D13" i="12"/>
  <c r="D21" i="12" s="1"/>
  <c r="G12" i="12"/>
  <c r="F12" i="12"/>
  <c r="E12" i="12"/>
  <c r="D12" i="12"/>
  <c r="D20" i="12" s="1"/>
  <c r="G14" i="11"/>
  <c r="F14" i="11"/>
  <c r="E14" i="11"/>
  <c r="D14" i="11"/>
  <c r="D23" i="11" s="1"/>
  <c r="G13" i="11"/>
  <c r="F13" i="11"/>
  <c r="E13" i="11"/>
  <c r="D13" i="11"/>
  <c r="D22" i="11" s="1"/>
  <c r="G12" i="11"/>
  <c r="F12" i="11"/>
  <c r="E12" i="11"/>
  <c r="D12" i="11"/>
  <c r="D18" i="11" s="1"/>
  <c r="G14" i="10"/>
  <c r="F14" i="10"/>
  <c r="E14" i="10"/>
  <c r="D14" i="10"/>
  <c r="G13" i="10"/>
  <c r="F13" i="10"/>
  <c r="E13" i="10"/>
  <c r="D13" i="10"/>
  <c r="D21" i="10" s="1"/>
  <c r="G12" i="10"/>
  <c r="F12" i="10"/>
  <c r="E12" i="10"/>
  <c r="D12" i="10"/>
  <c r="D20" i="10" s="1"/>
  <c r="G14" i="9"/>
  <c r="F14" i="9"/>
  <c r="E14" i="9"/>
  <c r="D14" i="9"/>
  <c r="D23" i="9" s="1"/>
  <c r="G13" i="9"/>
  <c r="F13" i="9"/>
  <c r="E13" i="9"/>
  <c r="D13" i="9"/>
  <c r="D22" i="9" s="1"/>
  <c r="G12" i="9"/>
  <c r="F12" i="9"/>
  <c r="E12" i="9"/>
  <c r="D12" i="9"/>
  <c r="D18" i="9" s="1"/>
  <c r="G14" i="8"/>
  <c r="F14" i="8"/>
  <c r="E14" i="8"/>
  <c r="D14" i="8"/>
  <c r="G13" i="8"/>
  <c r="F13" i="8"/>
  <c r="E13" i="8"/>
  <c r="D13" i="8"/>
  <c r="D21" i="8" s="1"/>
  <c r="G12" i="8"/>
  <c r="F12" i="8"/>
  <c r="E12" i="8"/>
  <c r="D12" i="8"/>
  <c r="D20" i="8" s="1"/>
  <c r="G14" i="7"/>
  <c r="F14" i="7"/>
  <c r="E14" i="7"/>
  <c r="D14" i="7"/>
  <c r="D23" i="7" s="1"/>
  <c r="G13" i="7"/>
  <c r="F13" i="7"/>
  <c r="E13" i="7"/>
  <c r="D13" i="7"/>
  <c r="D22" i="7" s="1"/>
  <c r="G12" i="7"/>
  <c r="F12" i="7"/>
  <c r="E12" i="7"/>
  <c r="D12" i="7"/>
  <c r="D18" i="7" s="1"/>
  <c r="G14" i="6"/>
  <c r="F14" i="6"/>
  <c r="E14" i="6"/>
  <c r="D14" i="6"/>
  <c r="G13" i="6"/>
  <c r="F13" i="6"/>
  <c r="E13" i="6"/>
  <c r="D13" i="6"/>
  <c r="D21" i="6" s="1"/>
  <c r="G12" i="6"/>
  <c r="F12" i="6"/>
  <c r="E12" i="6"/>
  <c r="D12" i="6"/>
  <c r="D20" i="6" s="1"/>
  <c r="G14" i="5"/>
  <c r="F14" i="5"/>
  <c r="E14" i="5"/>
  <c r="D14" i="5"/>
  <c r="D23" i="5" s="1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G13" i="4"/>
  <c r="F13" i="4"/>
  <c r="E13" i="4"/>
  <c r="D13" i="4"/>
  <c r="D21" i="4" s="1"/>
  <c r="G12" i="4"/>
  <c r="F12" i="4"/>
  <c r="E12" i="4"/>
  <c r="D12" i="4"/>
  <c r="D20" i="4" s="1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18" i="3" s="1"/>
  <c r="G14" i="2"/>
  <c r="F14" i="2"/>
  <c r="E14" i="2"/>
  <c r="D14" i="2"/>
  <c r="G13" i="2"/>
  <c r="F13" i="2"/>
  <c r="E13" i="2"/>
  <c r="D13" i="2"/>
  <c r="D21" i="2" s="1"/>
  <c r="G12" i="2"/>
  <c r="F12" i="2"/>
  <c r="E12" i="2"/>
  <c r="D12" i="2"/>
  <c r="D20" i="2" s="1"/>
  <c r="E8" i="31" l="1"/>
  <c r="D19" i="32"/>
  <c r="D24" i="32" s="1"/>
  <c r="D23" i="32"/>
  <c r="D27" i="32"/>
  <c r="D18" i="32"/>
  <c r="D22" i="32"/>
  <c r="D28" i="32"/>
  <c r="D26" i="29"/>
  <c r="D22" i="29"/>
  <c r="D18" i="29"/>
  <c r="D21" i="29"/>
  <c r="D28" i="29"/>
  <c r="D23" i="29"/>
  <c r="D29" i="29"/>
  <c r="D19" i="29"/>
  <c r="D24" i="29" s="1"/>
  <c r="D20" i="29"/>
  <c r="D25" i="29" s="1"/>
  <c r="D27" i="29"/>
  <c r="D23" i="17"/>
  <c r="D22" i="18"/>
  <c r="D20" i="25"/>
  <c r="D20" i="17"/>
  <c r="D23" i="19"/>
  <c r="D20" i="19"/>
  <c r="D21" i="23"/>
  <c r="D22" i="2"/>
  <c r="D20" i="3"/>
  <c r="D20" i="9"/>
  <c r="D22" i="14"/>
  <c r="D21" i="17"/>
  <c r="D21" i="20"/>
  <c r="D23" i="21"/>
  <c r="D20" i="23"/>
  <c r="D19" i="25"/>
  <c r="D22" i="26"/>
  <c r="D23" i="27"/>
  <c r="D22" i="10"/>
  <c r="D20" i="15"/>
  <c r="D19" i="22"/>
  <c r="D20" i="5"/>
  <c r="D22" i="6"/>
  <c r="D20" i="11"/>
  <c r="D19" i="18"/>
  <c r="D21" i="19"/>
  <c r="D20" i="21"/>
  <c r="D22" i="22"/>
  <c r="D23" i="23"/>
  <c r="D20" i="27"/>
  <c r="D20" i="7"/>
  <c r="D20" i="13"/>
  <c r="D21" i="21"/>
  <c r="D23" i="24"/>
  <c r="D19" i="26"/>
  <c r="D21" i="27"/>
  <c r="D21" i="25"/>
  <c r="D22" i="16"/>
  <c r="D21" i="16"/>
  <c r="D18" i="16"/>
  <c r="F37" i="31"/>
  <c r="E37" i="31"/>
  <c r="F11" i="31"/>
  <c r="E11" i="31"/>
  <c r="D23" i="6"/>
  <c r="D19" i="6"/>
  <c r="D18" i="6"/>
  <c r="D22" i="8"/>
  <c r="D23" i="14"/>
  <c r="D19" i="14"/>
  <c r="D18" i="14"/>
  <c r="D23" i="16"/>
  <c r="D33" i="31"/>
  <c r="D23" i="4"/>
  <c r="D19" i="4"/>
  <c r="D23" i="12"/>
  <c r="D19" i="12"/>
  <c r="D18" i="12"/>
  <c r="D23" i="8"/>
  <c r="D19" i="8"/>
  <c r="D18" i="8"/>
  <c r="D18" i="4"/>
  <c r="D23" i="2"/>
  <c r="D19" i="2"/>
  <c r="D18" i="2"/>
  <c r="D22" i="4"/>
  <c r="D23" i="10"/>
  <c r="D19" i="10"/>
  <c r="D18" i="10"/>
  <c r="D22" i="12"/>
  <c r="D22" i="24"/>
  <c r="D21" i="24"/>
  <c r="D18" i="24"/>
  <c r="W11" i="31"/>
  <c r="W45" i="31" s="1"/>
  <c r="D9" i="31"/>
  <c r="D15" i="31"/>
  <c r="D19" i="31"/>
  <c r="D23" i="31"/>
  <c r="D27" i="31"/>
  <c r="D31" i="31"/>
  <c r="D35" i="31"/>
  <c r="D39" i="31"/>
  <c r="D21" i="3"/>
  <c r="D21" i="5"/>
  <c r="D21" i="7"/>
  <c r="D21" i="9"/>
  <c r="D21" i="11"/>
  <c r="D21" i="13"/>
  <c r="D21" i="15"/>
  <c r="D18" i="18"/>
  <c r="D18" i="26"/>
  <c r="D10" i="31"/>
  <c r="D14" i="31"/>
  <c r="D18" i="31"/>
  <c r="D22" i="31"/>
  <c r="D26" i="31"/>
  <c r="D30" i="31"/>
  <c r="D34" i="31"/>
  <c r="D38" i="31"/>
  <c r="D41" i="31"/>
  <c r="D18" i="20"/>
  <c r="D23" i="20"/>
  <c r="D13" i="31"/>
  <c r="D17" i="31"/>
  <c r="D21" i="31"/>
  <c r="D25" i="31"/>
  <c r="D29" i="31"/>
  <c r="D19" i="3"/>
  <c r="D19" i="5"/>
  <c r="D19" i="7"/>
  <c r="D19" i="9"/>
  <c r="D19" i="11"/>
  <c r="D19" i="13"/>
  <c r="D19" i="15"/>
  <c r="D18" i="22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12" i="31"/>
  <c r="D16" i="31"/>
  <c r="D20" i="31"/>
  <c r="D24" i="31"/>
  <c r="D28" i="31"/>
  <c r="D32" i="31"/>
  <c r="D36" i="31"/>
  <c r="D40" i="31"/>
  <c r="F32" i="31" l="1"/>
  <c r="E32" i="31"/>
  <c r="F52" i="31"/>
  <c r="E52" i="31"/>
  <c r="E60" i="31"/>
  <c r="F60" i="31"/>
  <c r="F30" i="31"/>
  <c r="E30" i="31"/>
  <c r="F19" i="31"/>
  <c r="E19" i="31"/>
  <c r="F28" i="31"/>
  <c r="E28" i="31"/>
  <c r="F12" i="31"/>
  <c r="E12" i="31"/>
  <c r="F45" i="31"/>
  <c r="E45" i="31"/>
  <c r="F49" i="31"/>
  <c r="E49" i="31"/>
  <c r="F53" i="31"/>
  <c r="E53" i="31"/>
  <c r="E57" i="31"/>
  <c r="F57" i="31"/>
  <c r="E61" i="31"/>
  <c r="F61" i="31"/>
  <c r="E65" i="31"/>
  <c r="F65" i="31"/>
  <c r="E69" i="31"/>
  <c r="F69" i="31"/>
  <c r="F25" i="31"/>
  <c r="E25" i="31"/>
  <c r="F41" i="31"/>
  <c r="E41" i="31"/>
  <c r="F26" i="31"/>
  <c r="E26" i="31"/>
  <c r="F10" i="31"/>
  <c r="E10" i="31"/>
  <c r="F31" i="31"/>
  <c r="E31" i="31"/>
  <c r="F15" i="31"/>
  <c r="E15" i="31"/>
  <c r="F44" i="31"/>
  <c r="E44" i="31"/>
  <c r="E56" i="31"/>
  <c r="F56" i="31"/>
  <c r="E64" i="31"/>
  <c r="F64" i="31"/>
  <c r="F29" i="31"/>
  <c r="E29" i="31"/>
  <c r="F14" i="31"/>
  <c r="E14" i="31"/>
  <c r="F33" i="31"/>
  <c r="E33" i="31"/>
  <c r="F40" i="31"/>
  <c r="E40" i="31"/>
  <c r="F24" i="31"/>
  <c r="E24" i="31"/>
  <c r="F46" i="31"/>
  <c r="E46" i="31"/>
  <c r="F50" i="31"/>
  <c r="E50" i="31"/>
  <c r="E54" i="31"/>
  <c r="F54" i="31"/>
  <c r="E58" i="31"/>
  <c r="F58" i="31"/>
  <c r="E62" i="31"/>
  <c r="F62" i="31"/>
  <c r="E66" i="31"/>
  <c r="F66" i="31"/>
  <c r="E70" i="31"/>
  <c r="F70" i="31"/>
  <c r="F21" i="31"/>
  <c r="E21" i="31"/>
  <c r="F38" i="31"/>
  <c r="E38" i="31"/>
  <c r="F22" i="31"/>
  <c r="E22" i="31"/>
  <c r="F27" i="31"/>
  <c r="E27" i="31"/>
  <c r="F9" i="31"/>
  <c r="E9" i="31"/>
  <c r="F16" i="31"/>
  <c r="E16" i="31"/>
  <c r="F48" i="31"/>
  <c r="E48" i="31"/>
  <c r="E68" i="31"/>
  <c r="F68" i="31"/>
  <c r="F13" i="31"/>
  <c r="E13" i="31"/>
  <c r="F35" i="31"/>
  <c r="E35" i="31"/>
  <c r="F42" i="31"/>
  <c r="E42" i="31"/>
  <c r="F36" i="31"/>
  <c r="E36" i="31"/>
  <c r="F20" i="31"/>
  <c r="E20" i="31"/>
  <c r="E43" i="31"/>
  <c r="F43" i="31"/>
  <c r="E47" i="31"/>
  <c r="F47" i="31"/>
  <c r="E51" i="31"/>
  <c r="F51" i="31"/>
  <c r="E55" i="31"/>
  <c r="F55" i="31"/>
  <c r="E59" i="31"/>
  <c r="F59" i="31"/>
  <c r="E63" i="31"/>
  <c r="F63" i="31"/>
  <c r="E67" i="31"/>
  <c r="F67" i="31"/>
  <c r="E71" i="31"/>
  <c r="F71" i="31"/>
  <c r="F17" i="31"/>
  <c r="E17" i="31"/>
  <c r="F34" i="31"/>
  <c r="E34" i="31"/>
  <c r="F18" i="31"/>
  <c r="E18" i="31"/>
  <c r="F39" i="31"/>
  <c r="E39" i="31"/>
  <c r="F23" i="31"/>
  <c r="E23" i="31"/>
</calcChain>
</file>

<file path=xl/sharedStrings.xml><?xml version="1.0" encoding="utf-8"?>
<sst xmlns="http://schemas.openxmlformats.org/spreadsheetml/2006/main" count="1148" uniqueCount="263">
  <si>
    <t>2do RANKING NACIONAL 2023</t>
  </si>
  <si>
    <t>REPORTE DE INSCRIPCION PARA SEXTA</t>
  </si>
  <si>
    <t>CARNE</t>
  </si>
  <si>
    <t>NOMBRE</t>
  </si>
  <si>
    <t>CLUB</t>
  </si>
  <si>
    <t>RANKING</t>
  </si>
  <si>
    <t>PUNTOS</t>
  </si>
  <si>
    <t>Jose Pablo Piñar Sanchez</t>
  </si>
  <si>
    <t>Liberia Table Tennis Academy</t>
  </si>
  <si>
    <t>Alberto Alan Li</t>
  </si>
  <si>
    <t>Escazu</t>
  </si>
  <si>
    <t>Jose Daniel Mora Fuentes</t>
  </si>
  <si>
    <t>Santa Ana</t>
  </si>
  <si>
    <t>Bernardo Chang Gonzalez</t>
  </si>
  <si>
    <t>Mora</t>
  </si>
  <si>
    <t>Ricardo Castro Torres</t>
  </si>
  <si>
    <t>Valentina Garro Valverde</t>
  </si>
  <si>
    <t>Lukas Ceciliano Esquivel</t>
  </si>
  <si>
    <t>Perez Zeledon</t>
  </si>
  <si>
    <t>Asaf Caravaca Ramirez</t>
  </si>
  <si>
    <t>Esparza</t>
  </si>
  <si>
    <t>Juan Pablo Rodríguez Medina</t>
  </si>
  <si>
    <t>Puntarenas</t>
  </si>
  <si>
    <t>Sofia Perez Guardiola</t>
  </si>
  <si>
    <t>Moises Dani Campos Cruz</t>
  </si>
  <si>
    <t>Alajuela</t>
  </si>
  <si>
    <t>Josué Solano</t>
  </si>
  <si>
    <t>Eloy Carrillo Ramos</t>
  </si>
  <si>
    <t>Palmares</t>
  </si>
  <si>
    <t>Maria Jose Jimenez Abarca</t>
  </si>
  <si>
    <t>Alejandro Chaves Gallo</t>
  </si>
  <si>
    <t>Corredores</t>
  </si>
  <si>
    <t>Joan Andres Aguero Vargas</t>
  </si>
  <si>
    <t>Esteban Murillo Chaves</t>
  </si>
  <si>
    <t>Richard Jiménez Ugalde</t>
  </si>
  <si>
    <t>Ernesto Hidalgo Araya</t>
  </si>
  <si>
    <t>Franty Campos Vargas</t>
  </si>
  <si>
    <t>SAN JOSE</t>
  </si>
  <si>
    <t>Carlos David Badilla Villegas</t>
  </si>
  <si>
    <t>Fernando Jose Martinez Picado</t>
  </si>
  <si>
    <t>Pablo Andres Jimenez Carrillo</t>
  </si>
  <si>
    <t>TEC</t>
  </si>
  <si>
    <t>Mario Francisco Diaz Rios</t>
  </si>
  <si>
    <t>San Jose</t>
  </si>
  <si>
    <t>Thaylin Garbanzo Ulate</t>
  </si>
  <si>
    <t>Carolina Chacon Villahermosa</t>
  </si>
  <si>
    <t>Jose Pablo Calvo Mendez</t>
  </si>
  <si>
    <t>Kimberly Lopez Corrales</t>
  </si>
  <si>
    <t>Mathias Garbanzo Ulate</t>
  </si>
  <si>
    <t>Nicolas Ceciliano Esquivel</t>
  </si>
  <si>
    <t>Perez zeledon</t>
  </si>
  <si>
    <t>Matías Pérez De La Cuesta</t>
  </si>
  <si>
    <t>Escazú</t>
  </si>
  <si>
    <t>Samghi Daniela Yan Wu</t>
  </si>
  <si>
    <t>San José</t>
  </si>
  <si>
    <t>Vladimir Espinoza Selva</t>
  </si>
  <si>
    <t>CONTADORES</t>
  </si>
  <si>
    <t>Gustavo Alfonso Espinoza Selva</t>
  </si>
  <si>
    <t>Antonio Cañas Van Der Laat</t>
  </si>
  <si>
    <t>Tibas</t>
  </si>
  <si>
    <t>NUEVO AFILIADO</t>
  </si>
  <si>
    <t>Marco Antonio Sànchez Torres</t>
  </si>
  <si>
    <t>Ernesto Alonso Olivares Medina</t>
  </si>
  <si>
    <t>Montes de Oca</t>
  </si>
  <si>
    <t>Gustavo Peralta Ramìrez</t>
  </si>
  <si>
    <t>Cartago</t>
  </si>
  <si>
    <t>Jonathan Alfaro</t>
  </si>
  <si>
    <t>UNED</t>
  </si>
  <si>
    <t>Adrian Josue Zumbado Gonzalez</t>
  </si>
  <si>
    <t>Jonathan Soto</t>
  </si>
  <si>
    <t>Juan Viñas</t>
  </si>
  <si>
    <t>Jazmín Vargas Vargas</t>
  </si>
  <si>
    <t>ESCAZU</t>
  </si>
  <si>
    <t>Isaac Castillo Aguilar</t>
  </si>
  <si>
    <t>Desamparados</t>
  </si>
  <si>
    <t>Jonathan Salas Barboza</t>
  </si>
  <si>
    <t>Isaac Rivera Torres</t>
  </si>
  <si>
    <t>Eduardo Fallas Quesada</t>
  </si>
  <si>
    <t>CCDR Jimenez</t>
  </si>
  <si>
    <t>Diego Cordero</t>
  </si>
  <si>
    <t>Esteban Antonio Solis Zuñiga</t>
  </si>
  <si>
    <t>Vasquez de Coronado</t>
  </si>
  <si>
    <t>Christopher Zuñiga Rojas</t>
  </si>
  <si>
    <t>Allan Obando Flores</t>
  </si>
  <si>
    <t>Santo Domingo</t>
  </si>
  <si>
    <t>Mariana Sofia Marin Segura</t>
  </si>
  <si>
    <t>CCDR Jiménez</t>
  </si>
  <si>
    <t>Christian Ceciliano</t>
  </si>
  <si>
    <t>Pérez Zeledón</t>
  </si>
  <si>
    <t>Adrian Josué Rojas Carvajal</t>
  </si>
  <si>
    <t>Carlos Guerrero Salazar</t>
  </si>
  <si>
    <t>Luis Andres Hernandez Sarate</t>
  </si>
  <si>
    <t>Luis Alonso Rojas Umaña</t>
  </si>
  <si>
    <t>La Lucha-Buenos aires</t>
  </si>
  <si>
    <t>Jhimley Mesa Lopez</t>
  </si>
  <si>
    <t>Heredia</t>
  </si>
  <si>
    <t>Melissa Lara Arroyo</t>
  </si>
  <si>
    <t>CCDR Desamparados</t>
  </si>
  <si>
    <t>Byron Esteban Arriaga Barrientos</t>
  </si>
  <si>
    <t>Sofia Alejandra Saborio Anchia</t>
  </si>
  <si>
    <t>Aserri</t>
  </si>
  <si>
    <t>Alejandro Cardenas Corella</t>
  </si>
  <si>
    <t>Jaydelinne Shanney Baker Crawford</t>
  </si>
  <si>
    <t>Aserrí</t>
  </si>
  <si>
    <t>Emily Daniela Fraile Parra</t>
  </si>
  <si>
    <t>Karol Mora Elizondo</t>
  </si>
  <si>
    <t>UBER</t>
  </si>
  <si>
    <t>Eduardo Betanco diaz</t>
  </si>
  <si>
    <t>Eduardo Alfaro Ureña</t>
  </si>
  <si>
    <t>Aserrì</t>
  </si>
  <si>
    <t>Yuen Zuñiga Murillo</t>
  </si>
  <si>
    <t>Ian Josue Solis Millon</t>
  </si>
  <si>
    <t>Marcelo Masis Rodríguez</t>
  </si>
  <si>
    <t>Yu Lei Chen Cen</t>
  </si>
  <si>
    <t>Yu Bei Chen Cen</t>
  </si>
  <si>
    <t>Diego Moya Chacon</t>
  </si>
  <si>
    <t>Amanda Chen Cen</t>
  </si>
  <si>
    <t>Luciano Quiros Avila</t>
  </si>
  <si>
    <t>Adrian Meltzer Aizenman</t>
  </si>
  <si>
    <t>William Fernandez Duarte</t>
  </si>
  <si>
    <t>Emmanuel Bagnall Gonzalez</t>
  </si>
  <si>
    <t>Josef Arias Bravo</t>
  </si>
  <si>
    <t>Esarza</t>
  </si>
  <si>
    <t>Anthony Delay Porras</t>
  </si>
  <si>
    <t>Fabricio Beitia Morera</t>
  </si>
  <si>
    <t>Matías Rojas Pérez</t>
  </si>
  <si>
    <t>Keliver Randall Jiménez Vásquez</t>
  </si>
  <si>
    <t>Kaleff Miranda Solano</t>
  </si>
  <si>
    <t>Edward Barrientos Mendez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</si>
  <si>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</si>
  <si>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</si>
  <si>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</si>
  <si>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</si>
  <si>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</si>
  <si>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</si>
  <si>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</si>
  <si>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</si>
  <si>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</si>
  <si>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</si>
  <si>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</si>
  <si>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</si>
  <si>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</si>
  <si>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</si>
  <si>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</si>
  <si>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</si>
  <si>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</si>
  <si>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</si>
  <si>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</si>
  <si>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</si>
  <si>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SEXTA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</si>
  <si>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</si>
  <si>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</si>
  <si>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</si>
  <si>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</si>
  <si>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</si>
  <si>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</si>
  <si>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</si>
  <si>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</si>
  <si>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</si>
  <si>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</si>
  <si>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</si>
  <si>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</si>
  <si>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</si>
  <si>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14 (N)</t>
  </si>
  <si>
    <t>15 (O)</t>
  </si>
  <si>
    <t>16 (P)</t>
  </si>
  <si>
    <t>17 (Q)</t>
  </si>
  <si>
    <t>18 (R)</t>
  </si>
  <si>
    <t>19 (S)</t>
  </si>
  <si>
    <t>20 (T)</t>
  </si>
  <si>
    <t>21 (U)</t>
  </si>
  <si>
    <t>22 (V)</t>
  </si>
  <si>
    <t>23 (W)</t>
  </si>
  <si>
    <t>24 (X)</t>
  </si>
  <si>
    <t>25 (Y)</t>
  </si>
  <si>
    <t>26 (Z)</t>
  </si>
  <si>
    <t>28 (\)</t>
  </si>
  <si>
    <t>Pegue el resultado de la rifa abajo</t>
  </si>
  <si>
    <t>Posicion en la llave</t>
  </si>
  <si>
    <t>1A</t>
  </si>
  <si>
    <t>bye</t>
  </si>
  <si>
    <t>2\</t>
  </si>
  <si>
    <t>2[</t>
  </si>
  <si>
    <t>1U</t>
  </si>
  <si>
    <t>2N</t>
  </si>
  <si>
    <t>2M</t>
  </si>
  <si>
    <t>1J</t>
  </si>
  <si>
    <t>1O</t>
  </si>
  <si>
    <t>2F</t>
  </si>
  <si>
    <t>2R</t>
  </si>
  <si>
    <t>1W</t>
  </si>
  <si>
    <t>1X</t>
  </si>
  <si>
    <t>2C</t>
  </si>
  <si>
    <t>1G</t>
  </si>
  <si>
    <t>1H</t>
  </si>
  <si>
    <t>2B</t>
  </si>
  <si>
    <t>1Q</t>
  </si>
  <si>
    <t>1V</t>
  </si>
  <si>
    <t>2K</t>
  </si>
  <si>
    <t>2T</t>
  </si>
  <si>
    <t>1P</t>
  </si>
  <si>
    <t>1L</t>
  </si>
  <si>
    <t>2I</t>
  </si>
  <si>
    <t>2E</t>
  </si>
  <si>
    <t>1S</t>
  </si>
  <si>
    <t>2Y</t>
  </si>
  <si>
    <t>2Z</t>
  </si>
  <si>
    <t>1D</t>
  </si>
  <si>
    <t>1C</t>
  </si>
  <si>
    <t>2X</t>
  </si>
  <si>
    <t>2L</t>
  </si>
  <si>
    <t>1R</t>
  </si>
  <si>
    <t>2D</t>
  </si>
  <si>
    <t>2O</t>
  </si>
  <si>
    <t>1I</t>
  </si>
  <si>
    <t>1K</t>
  </si>
  <si>
    <t>2G</t>
  </si>
  <si>
    <t>2J</t>
  </si>
  <si>
    <t>1Z</t>
  </si>
  <si>
    <t>1[</t>
  </si>
  <si>
    <t>2A</t>
  </si>
  <si>
    <t>1E</t>
  </si>
  <si>
    <t>1F</t>
  </si>
  <si>
    <t>2Q</t>
  </si>
  <si>
    <t>1Y</t>
  </si>
  <si>
    <t>1T</t>
  </si>
  <si>
    <t>2W</t>
  </si>
  <si>
    <t>2P</t>
  </si>
  <si>
    <t>1N</t>
  </si>
  <si>
    <t>1M</t>
  </si>
  <si>
    <t>2H</t>
  </si>
  <si>
    <t>2V</t>
  </si>
  <si>
    <t>1\</t>
  </si>
  <si>
    <t>2S</t>
  </si>
  <si>
    <t>2U</t>
  </si>
  <si>
    <t>1B</t>
  </si>
  <si>
    <t>GANADORES DE GRUPO</t>
  </si>
  <si>
    <t>1st G1</t>
  </si>
  <si>
    <t>Gr</t>
  </si>
  <si>
    <t>2nd</t>
  </si>
  <si>
    <t>1st 17-32</t>
  </si>
  <si>
    <t>1st 9-16</t>
  </si>
  <si>
    <t>1st 5-8</t>
  </si>
  <si>
    <t>1]</t>
  </si>
  <si>
    <t>1^</t>
  </si>
  <si>
    <t>1_</t>
  </si>
  <si>
    <t>1st G3-4</t>
  </si>
  <si>
    <t>1`</t>
  </si>
  <si>
    <t>SEGUNDOS DE GRUPO</t>
  </si>
  <si>
    <t>2]</t>
  </si>
  <si>
    <t>1st G2</t>
  </si>
  <si>
    <t>2^</t>
  </si>
  <si>
    <t>2_</t>
  </si>
  <si>
    <t>2`</t>
  </si>
  <si>
    <t>-</t>
  </si>
  <si>
    <t>Kiany Martinez Jimenez</t>
  </si>
  <si>
    <t>Nº</t>
  </si>
  <si>
    <t>Grecia</t>
  </si>
  <si>
    <t>Kevin Fernando Salgado Calderón</t>
  </si>
  <si>
    <t>Grp</t>
  </si>
  <si>
    <t>27 (\)</t>
  </si>
  <si>
    <t>WO</t>
  </si>
  <si>
    <t>Llave final SEXTA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</si>
</sst>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6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1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/>
    <xf numFmtId="0" fontId="19" fillId="2" borderId="2" xfId="0" applyFont="1" applyFill="1" applyBorder="1"/>
    <xf numFmtId="0" fontId="20" fillId="2" borderId="2" xfId="0" applyFont="1" applyFill="1" applyBorder="1"/>
    <xf numFmtId="0" fontId="21" fillId="2" borderId="4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14" fontId="28" fillId="2" borderId="1" xfId="0" applyNumberFormat="1" applyFont="1" applyFill="1" applyBorder="1"/>
    <xf numFmtId="0" fontId="29" fillId="2" borderId="1" xfId="0" applyFont="1" applyFill="1" applyBorder="1"/>
    <xf numFmtId="0" fontId="30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9" fillId="2" borderId="2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42" fillId="2" borderId="1" xfId="0" applyFont="1" applyFill="1" applyBorder="1"/>
    <xf numFmtId="0" fontId="43" fillId="2" borderId="4" xfId="0" applyFont="1" applyFill="1" applyBorder="1" applyAlignment="1">
      <alignment horizontal="center"/>
    </xf>
    <xf numFmtId="0" fontId="44" fillId="2" borderId="5" xfId="0" applyFont="1" applyFill="1" applyBorder="1"/>
    <xf numFmtId="0" fontId="45" fillId="2" borderId="2" xfId="0" applyFont="1" applyFill="1" applyBorder="1"/>
    <xf numFmtId="0" fontId="46" fillId="2" borderId="2" xfId="0" applyFont="1" applyFill="1" applyBorder="1"/>
    <xf numFmtId="0" fontId="47" fillId="2" borderId="4" xfId="0" applyFont="1" applyFill="1" applyBorder="1"/>
    <xf numFmtId="0" fontId="48" fillId="2" borderId="6" xfId="0" applyFont="1" applyFill="1" applyBorder="1" applyAlignment="1">
      <alignment horizontal="center"/>
    </xf>
    <xf numFmtId="0" fontId="49" fillId="2" borderId="6" xfId="0" applyFont="1" applyFill="1" applyBorder="1"/>
    <xf numFmtId="0" fontId="50" fillId="2" borderId="7" xfId="0" applyFont="1" applyFill="1" applyBorder="1"/>
    <xf numFmtId="0" fontId="51" fillId="2" borderId="2" xfId="0" applyFont="1" applyFill="1" applyBorder="1"/>
    <xf numFmtId="14" fontId="52" fillId="0" borderId="0" xfId="0" applyNumberFormat="1" applyFont="1"/>
    <xf numFmtId="0" fontId="53" fillId="2" borderId="1" xfId="0" applyFont="1" applyFill="1" applyBorder="1"/>
    <xf numFmtId="14" fontId="54" fillId="2" borderId="1" xfId="0" applyNumberFormat="1" applyFont="1" applyFill="1" applyBorder="1"/>
    <xf numFmtId="0" fontId="55" fillId="2" borderId="1" xfId="0" applyFont="1" applyFill="1" applyBorder="1"/>
    <xf numFmtId="0" fontId="56" fillId="2" borderId="1" xfId="0" applyFont="1" applyFill="1" applyBorder="1"/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60" fillId="2" borderId="1" xfId="0" applyFont="1" applyFill="1" applyBorder="1" applyAlignment="1">
      <alignment horizontal="center"/>
    </xf>
    <xf numFmtId="0" fontId="61" fillId="2" borderId="2" xfId="0" applyFont="1" applyFill="1" applyBorder="1"/>
    <xf numFmtId="0" fontId="62" fillId="2" borderId="2" xfId="0" applyFont="1" applyFill="1" applyBorder="1" applyAlignment="1">
      <alignment vertical="center"/>
    </xf>
    <xf numFmtId="0" fontId="63" fillId="2" borderId="2" xfId="0" applyFont="1" applyFill="1" applyBorder="1" applyAlignment="1">
      <alignment vertical="center"/>
    </xf>
    <xf numFmtId="0" fontId="64" fillId="2" borderId="3" xfId="0" applyFont="1" applyFill="1" applyBorder="1" applyAlignment="1">
      <alignment vertical="center"/>
    </xf>
    <xf numFmtId="0" fontId="65" fillId="2" borderId="2" xfId="0" applyFont="1" applyFill="1" applyBorder="1" applyAlignment="1">
      <alignment horizontal="center"/>
    </xf>
    <xf numFmtId="0" fontId="66" fillId="2" borderId="2" xfId="0" applyFont="1" applyFill="1" applyBorder="1" applyAlignment="1">
      <alignment horizontal="center"/>
    </xf>
    <xf numFmtId="0" fontId="67" fillId="2" borderId="4" xfId="0" applyFont="1" applyFill="1" applyBorder="1" applyAlignment="1">
      <alignment horizontal="center"/>
    </xf>
    <xf numFmtId="0" fontId="68" fillId="2" borderId="1" xfId="0" applyFont="1" applyFill="1" applyBorder="1"/>
    <xf numFmtId="0" fontId="69" fillId="2" borderId="4" xfId="0" applyFont="1" applyFill="1" applyBorder="1" applyAlignment="1">
      <alignment horizontal="center"/>
    </xf>
    <xf numFmtId="0" fontId="70" fillId="2" borderId="5" xfId="0" applyFont="1" applyFill="1" applyBorder="1"/>
    <xf numFmtId="0" fontId="71" fillId="2" borderId="2" xfId="0" applyFont="1" applyFill="1" applyBorder="1"/>
    <xf numFmtId="0" fontId="72" fillId="2" borderId="2" xfId="0" applyFont="1" applyFill="1" applyBorder="1"/>
    <xf numFmtId="0" fontId="73" fillId="2" borderId="4" xfId="0" applyFont="1" applyFill="1" applyBorder="1"/>
    <xf numFmtId="0" fontId="74" fillId="2" borderId="6" xfId="0" applyFont="1" applyFill="1" applyBorder="1" applyAlignment="1">
      <alignment horizontal="center"/>
    </xf>
    <xf numFmtId="0" fontId="75" fillId="2" borderId="6" xfId="0" applyFont="1" applyFill="1" applyBorder="1"/>
    <xf numFmtId="0" fontId="76" fillId="2" borderId="7" xfId="0" applyFont="1" applyFill="1" applyBorder="1"/>
    <xf numFmtId="0" fontId="77" fillId="2" borderId="2" xfId="0" applyFont="1" applyFill="1" applyBorder="1"/>
    <xf numFmtId="14" fontId="78" fillId="0" borderId="0" xfId="0" applyNumberFormat="1" applyFont="1"/>
    <xf numFmtId="0" fontId="79" fillId="2" borderId="1" xfId="0" applyFont="1" applyFill="1" applyBorder="1"/>
    <xf numFmtId="14" fontId="80" fillId="2" borderId="1" xfId="0" applyNumberFormat="1" applyFont="1" applyFill="1" applyBorder="1"/>
    <xf numFmtId="0" fontId="81" fillId="2" borderId="1" xfId="0" applyFont="1" applyFill="1" applyBorder="1"/>
    <xf numFmtId="0" fontId="82" fillId="2" borderId="1" xfId="0" applyFont="1" applyFill="1" applyBorder="1"/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1" xfId="0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/>
    </xf>
    <xf numFmtId="0" fontId="87" fillId="2" borderId="2" xfId="0" applyFont="1" applyFill="1" applyBorder="1"/>
    <xf numFmtId="0" fontId="88" fillId="2" borderId="2" xfId="0" applyFont="1" applyFill="1" applyBorder="1" applyAlignment="1">
      <alignment vertical="center"/>
    </xf>
    <xf numFmtId="0" fontId="89" fillId="2" borderId="2" xfId="0" applyFont="1" applyFill="1" applyBorder="1" applyAlignment="1">
      <alignment vertical="center"/>
    </xf>
    <xf numFmtId="0" fontId="90" fillId="2" borderId="3" xfId="0" applyFont="1" applyFill="1" applyBorder="1" applyAlignment="1">
      <alignment vertical="center"/>
    </xf>
    <xf numFmtId="0" fontId="91" fillId="2" borderId="2" xfId="0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0" fontId="93" fillId="2" borderId="4" xfId="0" applyFont="1" applyFill="1" applyBorder="1" applyAlignment="1">
      <alignment horizontal="center"/>
    </xf>
    <xf numFmtId="0" fontId="94" fillId="2" borderId="1" xfId="0" applyFont="1" applyFill="1" applyBorder="1"/>
    <xf numFmtId="0" fontId="95" fillId="2" borderId="4" xfId="0" applyFont="1" applyFill="1" applyBorder="1" applyAlignment="1">
      <alignment horizontal="center"/>
    </xf>
    <xf numFmtId="0" fontId="96" fillId="2" borderId="5" xfId="0" applyFont="1" applyFill="1" applyBorder="1"/>
    <xf numFmtId="0" fontId="97" fillId="2" borderId="2" xfId="0" applyFont="1" applyFill="1" applyBorder="1"/>
    <xf numFmtId="0" fontId="98" fillId="2" borderId="2" xfId="0" applyFont="1" applyFill="1" applyBorder="1"/>
    <xf numFmtId="0" fontId="99" fillId="2" borderId="4" xfId="0" applyFont="1" applyFill="1" applyBorder="1"/>
    <xf numFmtId="0" fontId="100" fillId="2" borderId="6" xfId="0" applyFont="1" applyFill="1" applyBorder="1" applyAlignment="1">
      <alignment horizontal="center"/>
    </xf>
    <xf numFmtId="0" fontId="101" fillId="2" borderId="6" xfId="0" applyFont="1" applyFill="1" applyBorder="1"/>
    <xf numFmtId="0" fontId="102" fillId="2" borderId="7" xfId="0" applyFont="1" applyFill="1" applyBorder="1"/>
    <xf numFmtId="0" fontId="103" fillId="2" borderId="2" xfId="0" applyFont="1" applyFill="1" applyBorder="1"/>
    <xf numFmtId="14" fontId="104" fillId="0" borderId="0" xfId="0" applyNumberFormat="1" applyFont="1"/>
    <xf numFmtId="0" fontId="105" fillId="2" borderId="1" xfId="0" applyFont="1" applyFill="1" applyBorder="1"/>
    <xf numFmtId="14" fontId="106" fillId="2" borderId="1" xfId="0" applyNumberFormat="1" applyFont="1" applyFill="1" applyBorder="1"/>
    <xf numFmtId="0" fontId="107" fillId="2" borderId="1" xfId="0" applyFont="1" applyFill="1" applyBorder="1"/>
    <xf numFmtId="0" fontId="108" fillId="2" borderId="1" xfId="0" applyFont="1" applyFill="1" applyBorder="1"/>
    <xf numFmtId="0" fontId="109" fillId="2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0" fontId="113" fillId="2" borderId="2" xfId="0" applyFont="1" applyFill="1" applyBorder="1"/>
    <xf numFmtId="0" fontId="114" fillId="2" borderId="2" xfId="0" applyFont="1" applyFill="1" applyBorder="1" applyAlignment="1">
      <alignment vertical="center"/>
    </xf>
    <xf numFmtId="0" fontId="115" fillId="2" borderId="2" xfId="0" applyFont="1" applyFill="1" applyBorder="1" applyAlignment="1">
      <alignment vertical="center"/>
    </xf>
    <xf numFmtId="0" fontId="116" fillId="2" borderId="3" xfId="0" applyFont="1" applyFill="1" applyBorder="1" applyAlignment="1">
      <alignment vertical="center"/>
    </xf>
    <xf numFmtId="0" fontId="117" fillId="2" borderId="2" xfId="0" applyFont="1" applyFill="1" applyBorder="1" applyAlignment="1">
      <alignment horizontal="center"/>
    </xf>
    <xf numFmtId="0" fontId="118" fillId="2" borderId="2" xfId="0" applyFont="1" applyFill="1" applyBorder="1" applyAlignment="1">
      <alignment horizontal="center"/>
    </xf>
    <xf numFmtId="0" fontId="119" fillId="2" borderId="4" xfId="0" applyFont="1" applyFill="1" applyBorder="1" applyAlignment="1">
      <alignment horizontal="center"/>
    </xf>
    <xf numFmtId="0" fontId="120" fillId="2" borderId="1" xfId="0" applyFont="1" applyFill="1" applyBorder="1"/>
    <xf numFmtId="0" fontId="121" fillId="2" borderId="4" xfId="0" applyFont="1" applyFill="1" applyBorder="1" applyAlignment="1">
      <alignment horizontal="center"/>
    </xf>
    <xf numFmtId="0" fontId="122" fillId="2" borderId="5" xfId="0" applyFont="1" applyFill="1" applyBorder="1"/>
    <xf numFmtId="0" fontId="123" fillId="2" borderId="2" xfId="0" applyFont="1" applyFill="1" applyBorder="1"/>
    <xf numFmtId="0" fontId="124" fillId="2" borderId="2" xfId="0" applyFont="1" applyFill="1" applyBorder="1"/>
    <xf numFmtId="0" fontId="125" fillId="2" borderId="4" xfId="0" applyFont="1" applyFill="1" applyBorder="1"/>
    <xf numFmtId="0" fontId="126" fillId="2" borderId="6" xfId="0" applyFont="1" applyFill="1" applyBorder="1" applyAlignment="1">
      <alignment horizontal="center"/>
    </xf>
    <xf numFmtId="0" fontId="127" fillId="2" borderId="6" xfId="0" applyFont="1" applyFill="1" applyBorder="1"/>
    <xf numFmtId="0" fontId="128" fillId="2" borderId="7" xfId="0" applyFont="1" applyFill="1" applyBorder="1"/>
    <xf numFmtId="0" fontId="129" fillId="2" borderId="2" xfId="0" applyFont="1" applyFill="1" applyBorder="1"/>
    <xf numFmtId="14" fontId="130" fillId="0" borderId="0" xfId="0" applyNumberFormat="1" applyFont="1"/>
    <xf numFmtId="0" fontId="131" fillId="2" borderId="1" xfId="0" applyFont="1" applyFill="1" applyBorder="1"/>
    <xf numFmtId="14" fontId="132" fillId="2" borderId="1" xfId="0" applyNumberFormat="1" applyFont="1" applyFill="1" applyBorder="1"/>
    <xf numFmtId="0" fontId="133" fillId="2" borderId="1" xfId="0" applyFont="1" applyFill="1" applyBorder="1"/>
    <xf numFmtId="0" fontId="134" fillId="2" borderId="1" xfId="0" applyFont="1" applyFill="1" applyBorder="1"/>
    <xf numFmtId="0" fontId="135" fillId="2" borderId="1" xfId="0" applyFont="1" applyFill="1" applyBorder="1" applyAlignment="1">
      <alignment horizontal="center"/>
    </xf>
    <xf numFmtId="0" fontId="136" fillId="2" borderId="1" xfId="0" applyFont="1" applyFill="1" applyBorder="1" applyAlignment="1">
      <alignment horizontal="center"/>
    </xf>
    <xf numFmtId="0" fontId="137" fillId="2" borderId="1" xfId="0" applyFont="1" applyFill="1" applyBorder="1" applyAlignment="1">
      <alignment horizontal="center"/>
    </xf>
    <xf numFmtId="0" fontId="138" fillId="2" borderId="1" xfId="0" applyFont="1" applyFill="1" applyBorder="1" applyAlignment="1">
      <alignment horizontal="center"/>
    </xf>
    <xf numFmtId="0" fontId="139" fillId="2" borderId="2" xfId="0" applyFont="1" applyFill="1" applyBorder="1"/>
    <xf numFmtId="0" fontId="140" fillId="2" borderId="2" xfId="0" applyFont="1" applyFill="1" applyBorder="1" applyAlignment="1">
      <alignment vertical="center"/>
    </xf>
    <xf numFmtId="0" fontId="141" fillId="2" borderId="2" xfId="0" applyFont="1" applyFill="1" applyBorder="1" applyAlignment="1">
      <alignment vertical="center"/>
    </xf>
    <xf numFmtId="0" fontId="142" fillId="2" borderId="3" xfId="0" applyFont="1" applyFill="1" applyBorder="1" applyAlignment="1">
      <alignment vertical="center"/>
    </xf>
    <xf numFmtId="0" fontId="143" fillId="2" borderId="2" xfId="0" applyFont="1" applyFill="1" applyBorder="1" applyAlignment="1">
      <alignment horizontal="center"/>
    </xf>
    <xf numFmtId="0" fontId="144" fillId="2" borderId="2" xfId="0" applyFont="1" applyFill="1" applyBorder="1" applyAlignment="1">
      <alignment horizontal="center"/>
    </xf>
    <xf numFmtId="0" fontId="145" fillId="2" borderId="4" xfId="0" applyFont="1" applyFill="1" applyBorder="1" applyAlignment="1">
      <alignment horizontal="center"/>
    </xf>
    <xf numFmtId="0" fontId="146" fillId="2" borderId="1" xfId="0" applyFont="1" applyFill="1" applyBorder="1"/>
    <xf numFmtId="0" fontId="147" fillId="2" borderId="4" xfId="0" applyFont="1" applyFill="1" applyBorder="1" applyAlignment="1">
      <alignment horizontal="center"/>
    </xf>
    <xf numFmtId="0" fontId="148" fillId="2" borderId="5" xfId="0" applyFont="1" applyFill="1" applyBorder="1"/>
    <xf numFmtId="0" fontId="149" fillId="2" borderId="2" xfId="0" applyFont="1" applyFill="1" applyBorder="1"/>
    <xf numFmtId="0" fontId="150" fillId="2" borderId="2" xfId="0" applyFont="1" applyFill="1" applyBorder="1"/>
    <xf numFmtId="0" fontId="151" fillId="2" borderId="4" xfId="0" applyFont="1" applyFill="1" applyBorder="1"/>
    <xf numFmtId="0" fontId="152" fillId="2" borderId="6" xfId="0" applyFont="1" applyFill="1" applyBorder="1" applyAlignment="1">
      <alignment horizontal="center"/>
    </xf>
    <xf numFmtId="0" fontId="153" fillId="2" borderId="6" xfId="0" applyFont="1" applyFill="1" applyBorder="1"/>
    <xf numFmtId="0" fontId="154" fillId="2" borderId="7" xfId="0" applyFont="1" applyFill="1" applyBorder="1"/>
    <xf numFmtId="0" fontId="155" fillId="2" borderId="2" xfId="0" applyFont="1" applyFill="1" applyBorder="1"/>
    <xf numFmtId="14" fontId="156" fillId="0" borderId="0" xfId="0" applyNumberFormat="1" applyFont="1"/>
    <xf numFmtId="0" fontId="157" fillId="2" borderId="1" xfId="0" applyFont="1" applyFill="1" applyBorder="1"/>
    <xf numFmtId="14" fontId="158" fillId="2" borderId="1" xfId="0" applyNumberFormat="1" applyFont="1" applyFill="1" applyBorder="1"/>
    <xf numFmtId="0" fontId="159" fillId="2" borderId="1" xfId="0" applyFont="1" applyFill="1" applyBorder="1"/>
    <xf numFmtId="0" fontId="160" fillId="2" borderId="1" xfId="0" applyFont="1" applyFill="1" applyBorder="1"/>
    <xf numFmtId="0" fontId="161" fillId="2" borderId="1" xfId="0" applyFont="1" applyFill="1" applyBorder="1" applyAlignment="1">
      <alignment horizontal="center"/>
    </xf>
    <xf numFmtId="0" fontId="162" fillId="2" borderId="1" xfId="0" applyFont="1" applyFill="1" applyBorder="1" applyAlignment="1">
      <alignment horizontal="center"/>
    </xf>
    <xf numFmtId="0" fontId="163" fillId="2" borderId="1" xfId="0" applyFont="1" applyFill="1" applyBorder="1" applyAlignment="1">
      <alignment horizontal="center"/>
    </xf>
    <xf numFmtId="0" fontId="164" fillId="2" borderId="1" xfId="0" applyFont="1" applyFill="1" applyBorder="1" applyAlignment="1">
      <alignment horizontal="center"/>
    </xf>
    <xf numFmtId="0" fontId="165" fillId="2" borderId="2" xfId="0" applyFont="1" applyFill="1" applyBorder="1"/>
    <xf numFmtId="0" fontId="166" fillId="2" borderId="2" xfId="0" applyFont="1" applyFill="1" applyBorder="1" applyAlignment="1">
      <alignment vertical="center"/>
    </xf>
    <xf numFmtId="0" fontId="167" fillId="2" borderId="2" xfId="0" applyFont="1" applyFill="1" applyBorder="1" applyAlignment="1">
      <alignment vertical="center"/>
    </xf>
    <xf numFmtId="0" fontId="168" fillId="2" borderId="3" xfId="0" applyFont="1" applyFill="1" applyBorder="1" applyAlignment="1">
      <alignment vertical="center"/>
    </xf>
    <xf numFmtId="0" fontId="169" fillId="2" borderId="2" xfId="0" applyFont="1" applyFill="1" applyBorder="1" applyAlignment="1">
      <alignment horizontal="center"/>
    </xf>
    <xf numFmtId="0" fontId="170" fillId="2" borderId="2" xfId="0" applyFont="1" applyFill="1" applyBorder="1" applyAlignment="1">
      <alignment horizontal="center"/>
    </xf>
    <xf numFmtId="0" fontId="171" fillId="2" borderId="4" xfId="0" applyFont="1" applyFill="1" applyBorder="1" applyAlignment="1">
      <alignment horizontal="center"/>
    </xf>
    <xf numFmtId="0" fontId="172" fillId="2" borderId="1" xfId="0" applyFont="1" applyFill="1" applyBorder="1"/>
    <xf numFmtId="0" fontId="173" fillId="2" borderId="4" xfId="0" applyFont="1" applyFill="1" applyBorder="1" applyAlignment="1">
      <alignment horizontal="center"/>
    </xf>
    <xf numFmtId="0" fontId="174" fillId="2" borderId="5" xfId="0" applyFont="1" applyFill="1" applyBorder="1"/>
    <xf numFmtId="0" fontId="175" fillId="2" borderId="2" xfId="0" applyFont="1" applyFill="1" applyBorder="1"/>
    <xf numFmtId="0" fontId="176" fillId="2" borderId="2" xfId="0" applyFont="1" applyFill="1" applyBorder="1"/>
    <xf numFmtId="0" fontId="177" fillId="2" borderId="4" xfId="0" applyFont="1" applyFill="1" applyBorder="1"/>
    <xf numFmtId="0" fontId="178" fillId="2" borderId="6" xfId="0" applyFont="1" applyFill="1" applyBorder="1" applyAlignment="1">
      <alignment horizontal="center"/>
    </xf>
    <xf numFmtId="0" fontId="179" fillId="2" borderId="6" xfId="0" applyFont="1" applyFill="1" applyBorder="1"/>
    <xf numFmtId="0" fontId="180" fillId="2" borderId="7" xfId="0" applyFont="1" applyFill="1" applyBorder="1"/>
    <xf numFmtId="0" fontId="181" fillId="2" borderId="2" xfId="0" applyFont="1" applyFill="1" applyBorder="1"/>
    <xf numFmtId="14" fontId="182" fillId="0" borderId="0" xfId="0" applyNumberFormat="1" applyFont="1"/>
    <xf numFmtId="0" fontId="183" fillId="2" borderId="1" xfId="0" applyFont="1" applyFill="1" applyBorder="1"/>
    <xf numFmtId="14" fontId="184" fillId="2" borderId="1" xfId="0" applyNumberFormat="1" applyFont="1" applyFill="1" applyBorder="1"/>
    <xf numFmtId="0" fontId="185" fillId="2" borderId="1" xfId="0" applyFont="1" applyFill="1" applyBorder="1"/>
    <xf numFmtId="0" fontId="186" fillId="2" borderId="1" xfId="0" applyFont="1" applyFill="1" applyBorder="1"/>
    <xf numFmtId="0" fontId="187" fillId="2" borderId="1" xfId="0" applyFont="1" applyFill="1" applyBorder="1" applyAlignment="1">
      <alignment horizontal="center"/>
    </xf>
    <xf numFmtId="0" fontId="188" fillId="2" borderId="1" xfId="0" applyFont="1" applyFill="1" applyBorder="1" applyAlignment="1">
      <alignment horizontal="center"/>
    </xf>
    <xf numFmtId="0" fontId="189" fillId="2" borderId="1" xfId="0" applyFont="1" applyFill="1" applyBorder="1" applyAlignment="1">
      <alignment horizontal="center"/>
    </xf>
    <xf numFmtId="0" fontId="190" fillId="2" borderId="1" xfId="0" applyFont="1" applyFill="1" applyBorder="1" applyAlignment="1">
      <alignment horizontal="center"/>
    </xf>
    <xf numFmtId="0" fontId="191" fillId="2" borderId="2" xfId="0" applyFont="1" applyFill="1" applyBorder="1"/>
    <xf numFmtId="0" fontId="192" fillId="2" borderId="2" xfId="0" applyFont="1" applyFill="1" applyBorder="1" applyAlignment="1">
      <alignment vertical="center"/>
    </xf>
    <xf numFmtId="0" fontId="193" fillId="2" borderId="2" xfId="0" applyFont="1" applyFill="1" applyBorder="1" applyAlignment="1">
      <alignment vertical="center"/>
    </xf>
    <xf numFmtId="0" fontId="194" fillId="2" borderId="3" xfId="0" applyFont="1" applyFill="1" applyBorder="1" applyAlignment="1">
      <alignment vertical="center"/>
    </xf>
    <xf numFmtId="0" fontId="195" fillId="2" borderId="2" xfId="0" applyFont="1" applyFill="1" applyBorder="1" applyAlignment="1">
      <alignment horizontal="center"/>
    </xf>
    <xf numFmtId="0" fontId="196" fillId="2" borderId="2" xfId="0" applyFont="1" applyFill="1" applyBorder="1" applyAlignment="1">
      <alignment horizontal="center"/>
    </xf>
    <xf numFmtId="0" fontId="197" fillId="2" borderId="4" xfId="0" applyFont="1" applyFill="1" applyBorder="1" applyAlignment="1">
      <alignment horizontal="center"/>
    </xf>
    <xf numFmtId="0" fontId="198" fillId="2" borderId="1" xfId="0" applyFont="1" applyFill="1" applyBorder="1"/>
    <xf numFmtId="0" fontId="199" fillId="2" borderId="4" xfId="0" applyFont="1" applyFill="1" applyBorder="1" applyAlignment="1">
      <alignment horizontal="center"/>
    </xf>
    <xf numFmtId="0" fontId="200" fillId="2" borderId="5" xfId="0" applyFont="1" applyFill="1" applyBorder="1"/>
    <xf numFmtId="0" fontId="201" fillId="2" borderId="2" xfId="0" applyFont="1" applyFill="1" applyBorder="1"/>
    <xf numFmtId="0" fontId="202" fillId="2" borderId="2" xfId="0" applyFont="1" applyFill="1" applyBorder="1"/>
    <xf numFmtId="0" fontId="203" fillId="2" borderId="4" xfId="0" applyFont="1" applyFill="1" applyBorder="1"/>
    <xf numFmtId="0" fontId="204" fillId="2" borderId="6" xfId="0" applyFont="1" applyFill="1" applyBorder="1" applyAlignment="1">
      <alignment horizontal="center"/>
    </xf>
    <xf numFmtId="0" fontId="205" fillId="2" borderId="6" xfId="0" applyFont="1" applyFill="1" applyBorder="1"/>
    <xf numFmtId="0" fontId="206" fillId="2" borderId="7" xfId="0" applyFont="1" applyFill="1" applyBorder="1"/>
    <xf numFmtId="0" fontId="207" fillId="2" borderId="2" xfId="0" applyFont="1" applyFill="1" applyBorder="1"/>
    <xf numFmtId="14" fontId="208" fillId="0" borderId="0" xfId="0" applyNumberFormat="1" applyFont="1"/>
    <xf numFmtId="0" fontId="209" fillId="2" borderId="1" xfId="0" applyFont="1" applyFill="1" applyBorder="1"/>
    <xf numFmtId="14" fontId="210" fillId="2" borderId="1" xfId="0" applyNumberFormat="1" applyFont="1" applyFill="1" applyBorder="1"/>
    <xf numFmtId="0" fontId="211" fillId="2" borderId="1" xfId="0" applyFont="1" applyFill="1" applyBorder="1"/>
    <xf numFmtId="0" fontId="212" fillId="2" borderId="1" xfId="0" applyFont="1" applyFill="1" applyBorder="1"/>
    <xf numFmtId="0" fontId="213" fillId="2" borderId="1" xfId="0" applyFont="1" applyFill="1" applyBorder="1" applyAlignment="1">
      <alignment horizontal="center"/>
    </xf>
    <xf numFmtId="0" fontId="214" fillId="2" borderId="1" xfId="0" applyFont="1" applyFill="1" applyBorder="1" applyAlignment="1">
      <alignment horizontal="center"/>
    </xf>
    <xf numFmtId="0" fontId="215" fillId="2" borderId="1" xfId="0" applyFont="1" applyFill="1" applyBorder="1" applyAlignment="1">
      <alignment horizontal="center"/>
    </xf>
    <xf numFmtId="0" fontId="216" fillId="2" borderId="1" xfId="0" applyFont="1" applyFill="1" applyBorder="1" applyAlignment="1">
      <alignment horizontal="center"/>
    </xf>
    <xf numFmtId="0" fontId="217" fillId="2" borderId="2" xfId="0" applyFont="1" applyFill="1" applyBorder="1"/>
    <xf numFmtId="0" fontId="218" fillId="2" borderId="2" xfId="0" applyFont="1" applyFill="1" applyBorder="1" applyAlignment="1">
      <alignment vertical="center"/>
    </xf>
    <xf numFmtId="0" fontId="219" fillId="2" borderId="2" xfId="0" applyFont="1" applyFill="1" applyBorder="1" applyAlignment="1">
      <alignment vertical="center"/>
    </xf>
    <xf numFmtId="0" fontId="220" fillId="2" borderId="3" xfId="0" applyFont="1" applyFill="1" applyBorder="1" applyAlignment="1">
      <alignment vertical="center"/>
    </xf>
    <xf numFmtId="0" fontId="221" fillId="2" borderId="2" xfId="0" applyFont="1" applyFill="1" applyBorder="1" applyAlignment="1">
      <alignment horizontal="center"/>
    </xf>
    <xf numFmtId="0" fontId="222" fillId="2" borderId="2" xfId="0" applyFont="1" applyFill="1" applyBorder="1" applyAlignment="1">
      <alignment horizontal="center"/>
    </xf>
    <xf numFmtId="0" fontId="223" fillId="2" borderId="4" xfId="0" applyFont="1" applyFill="1" applyBorder="1" applyAlignment="1">
      <alignment horizontal="center"/>
    </xf>
    <xf numFmtId="0" fontId="224" fillId="2" borderId="1" xfId="0" applyFont="1" applyFill="1" applyBorder="1"/>
    <xf numFmtId="0" fontId="225" fillId="2" borderId="4" xfId="0" applyFont="1" applyFill="1" applyBorder="1" applyAlignment="1">
      <alignment horizontal="center"/>
    </xf>
    <xf numFmtId="0" fontId="226" fillId="2" borderId="5" xfId="0" applyFont="1" applyFill="1" applyBorder="1"/>
    <xf numFmtId="0" fontId="227" fillId="2" borderId="2" xfId="0" applyFont="1" applyFill="1" applyBorder="1"/>
    <xf numFmtId="0" fontId="228" fillId="2" borderId="2" xfId="0" applyFont="1" applyFill="1" applyBorder="1"/>
    <xf numFmtId="0" fontId="229" fillId="2" borderId="4" xfId="0" applyFont="1" applyFill="1" applyBorder="1"/>
    <xf numFmtId="0" fontId="230" fillId="2" borderId="6" xfId="0" applyFont="1" applyFill="1" applyBorder="1" applyAlignment="1">
      <alignment horizontal="center"/>
    </xf>
    <xf numFmtId="0" fontId="231" fillId="2" borderId="6" xfId="0" applyFont="1" applyFill="1" applyBorder="1"/>
    <xf numFmtId="0" fontId="232" fillId="2" borderId="7" xfId="0" applyFont="1" applyFill="1" applyBorder="1"/>
    <xf numFmtId="0" fontId="233" fillId="2" borderId="2" xfId="0" applyFont="1" applyFill="1" applyBorder="1"/>
    <xf numFmtId="14" fontId="234" fillId="0" borderId="0" xfId="0" applyNumberFormat="1" applyFont="1"/>
    <xf numFmtId="0" fontId="235" fillId="2" borderId="1" xfId="0" applyFont="1" applyFill="1" applyBorder="1"/>
    <xf numFmtId="14" fontId="236" fillId="2" borderId="1" xfId="0" applyNumberFormat="1" applyFont="1" applyFill="1" applyBorder="1"/>
    <xf numFmtId="0" fontId="237" fillId="2" borderId="1" xfId="0" applyFont="1" applyFill="1" applyBorder="1"/>
    <xf numFmtId="0" fontId="238" fillId="2" borderId="1" xfId="0" applyFont="1" applyFill="1" applyBorder="1"/>
    <xf numFmtId="0" fontId="239" fillId="2" borderId="1" xfId="0" applyFont="1" applyFill="1" applyBorder="1" applyAlignment="1">
      <alignment horizontal="center"/>
    </xf>
    <xf numFmtId="0" fontId="240" fillId="2" borderId="1" xfId="0" applyFont="1" applyFill="1" applyBorder="1" applyAlignment="1">
      <alignment horizontal="center"/>
    </xf>
    <xf numFmtId="0" fontId="241" fillId="2" borderId="1" xfId="0" applyFont="1" applyFill="1" applyBorder="1" applyAlignment="1">
      <alignment horizontal="center"/>
    </xf>
    <xf numFmtId="0" fontId="242" fillId="2" borderId="1" xfId="0" applyFont="1" applyFill="1" applyBorder="1" applyAlignment="1">
      <alignment horizontal="center"/>
    </xf>
    <xf numFmtId="0" fontId="243" fillId="2" borderId="2" xfId="0" applyFont="1" applyFill="1" applyBorder="1"/>
    <xf numFmtId="0" fontId="244" fillId="2" borderId="2" xfId="0" applyFont="1" applyFill="1" applyBorder="1" applyAlignment="1">
      <alignment vertical="center"/>
    </xf>
    <xf numFmtId="0" fontId="245" fillId="2" borderId="2" xfId="0" applyFont="1" applyFill="1" applyBorder="1" applyAlignment="1">
      <alignment vertical="center"/>
    </xf>
    <xf numFmtId="0" fontId="246" fillId="2" borderId="3" xfId="0" applyFont="1" applyFill="1" applyBorder="1" applyAlignment="1">
      <alignment vertical="center"/>
    </xf>
    <xf numFmtId="0" fontId="247" fillId="2" borderId="2" xfId="0" applyFont="1" applyFill="1" applyBorder="1" applyAlignment="1">
      <alignment horizontal="center"/>
    </xf>
    <xf numFmtId="0" fontId="248" fillId="2" borderId="2" xfId="0" applyFont="1" applyFill="1" applyBorder="1" applyAlignment="1">
      <alignment horizontal="center"/>
    </xf>
    <xf numFmtId="0" fontId="249" fillId="2" borderId="4" xfId="0" applyFont="1" applyFill="1" applyBorder="1" applyAlignment="1">
      <alignment horizontal="center"/>
    </xf>
    <xf numFmtId="0" fontId="250" fillId="2" borderId="1" xfId="0" applyFont="1" applyFill="1" applyBorder="1"/>
    <xf numFmtId="0" fontId="251" fillId="2" borderId="4" xfId="0" applyFont="1" applyFill="1" applyBorder="1" applyAlignment="1">
      <alignment horizontal="center"/>
    </xf>
    <xf numFmtId="0" fontId="252" fillId="2" borderId="5" xfId="0" applyFont="1" applyFill="1" applyBorder="1"/>
    <xf numFmtId="0" fontId="253" fillId="2" borderId="2" xfId="0" applyFont="1" applyFill="1" applyBorder="1"/>
    <xf numFmtId="0" fontId="254" fillId="2" borderId="2" xfId="0" applyFont="1" applyFill="1" applyBorder="1"/>
    <xf numFmtId="0" fontId="255" fillId="2" borderId="4" xfId="0" applyFont="1" applyFill="1" applyBorder="1"/>
    <xf numFmtId="0" fontId="256" fillId="2" borderId="6" xfId="0" applyFont="1" applyFill="1" applyBorder="1" applyAlignment="1">
      <alignment horizontal="center"/>
    </xf>
    <xf numFmtId="0" fontId="257" fillId="2" borderId="6" xfId="0" applyFont="1" applyFill="1" applyBorder="1"/>
    <xf numFmtId="0" fontId="258" fillId="2" borderId="7" xfId="0" applyFont="1" applyFill="1" applyBorder="1"/>
    <xf numFmtId="0" fontId="259" fillId="2" borderId="2" xfId="0" applyFont="1" applyFill="1" applyBorder="1"/>
    <xf numFmtId="14" fontId="260" fillId="0" borderId="0" xfId="0" applyNumberFormat="1" applyFont="1"/>
    <xf numFmtId="0" fontId="261" fillId="2" borderId="1" xfId="0" applyFont="1" applyFill="1" applyBorder="1"/>
    <xf numFmtId="14" fontId="262" fillId="2" borderId="1" xfId="0" applyNumberFormat="1" applyFont="1" applyFill="1" applyBorder="1"/>
    <xf numFmtId="0" fontId="263" fillId="2" borderId="1" xfId="0" applyFont="1" applyFill="1" applyBorder="1"/>
    <xf numFmtId="0" fontId="264" fillId="2" borderId="1" xfId="0" applyFont="1" applyFill="1" applyBorder="1"/>
    <xf numFmtId="0" fontId="265" fillId="2" borderId="1" xfId="0" applyFont="1" applyFill="1" applyBorder="1" applyAlignment="1">
      <alignment horizontal="center"/>
    </xf>
    <xf numFmtId="0" fontId="266" fillId="2" borderId="1" xfId="0" applyFont="1" applyFill="1" applyBorder="1" applyAlignment="1">
      <alignment horizontal="center"/>
    </xf>
    <xf numFmtId="0" fontId="267" fillId="2" borderId="1" xfId="0" applyFont="1" applyFill="1" applyBorder="1" applyAlignment="1">
      <alignment horizontal="center"/>
    </xf>
    <xf numFmtId="0" fontId="268" fillId="2" borderId="1" xfId="0" applyFont="1" applyFill="1" applyBorder="1" applyAlignment="1">
      <alignment horizontal="center"/>
    </xf>
    <xf numFmtId="0" fontId="269" fillId="2" borderId="2" xfId="0" applyFont="1" applyFill="1" applyBorder="1"/>
    <xf numFmtId="0" fontId="270" fillId="2" borderId="2" xfId="0" applyFont="1" applyFill="1" applyBorder="1" applyAlignment="1">
      <alignment vertical="center"/>
    </xf>
    <xf numFmtId="0" fontId="271" fillId="2" borderId="2" xfId="0" applyFont="1" applyFill="1" applyBorder="1" applyAlignment="1">
      <alignment vertical="center"/>
    </xf>
    <xf numFmtId="0" fontId="272" fillId="2" borderId="3" xfId="0" applyFont="1" applyFill="1" applyBorder="1" applyAlignment="1">
      <alignment vertical="center"/>
    </xf>
    <xf numFmtId="0" fontId="273" fillId="2" borderId="2" xfId="0" applyFont="1" applyFill="1" applyBorder="1" applyAlignment="1">
      <alignment horizontal="center"/>
    </xf>
    <xf numFmtId="0" fontId="274" fillId="2" borderId="2" xfId="0" applyFont="1" applyFill="1" applyBorder="1" applyAlignment="1">
      <alignment horizontal="center"/>
    </xf>
    <xf numFmtId="0" fontId="275" fillId="2" borderId="4" xfId="0" applyFont="1" applyFill="1" applyBorder="1" applyAlignment="1">
      <alignment horizontal="center"/>
    </xf>
    <xf numFmtId="0" fontId="276" fillId="2" borderId="1" xfId="0" applyFont="1" applyFill="1" applyBorder="1"/>
    <xf numFmtId="0" fontId="277" fillId="2" borderId="4" xfId="0" applyFont="1" applyFill="1" applyBorder="1" applyAlignment="1">
      <alignment horizontal="center"/>
    </xf>
    <xf numFmtId="0" fontId="278" fillId="2" borderId="5" xfId="0" applyFont="1" applyFill="1" applyBorder="1"/>
    <xf numFmtId="0" fontId="279" fillId="2" borderId="2" xfId="0" applyFont="1" applyFill="1" applyBorder="1"/>
    <xf numFmtId="0" fontId="280" fillId="2" borderId="2" xfId="0" applyFont="1" applyFill="1" applyBorder="1"/>
    <xf numFmtId="0" fontId="281" fillId="2" borderId="4" xfId="0" applyFont="1" applyFill="1" applyBorder="1"/>
    <xf numFmtId="0" fontId="282" fillId="2" borderId="6" xfId="0" applyFont="1" applyFill="1" applyBorder="1" applyAlignment="1">
      <alignment horizontal="center"/>
    </xf>
    <xf numFmtId="0" fontId="283" fillId="2" borderId="6" xfId="0" applyFont="1" applyFill="1" applyBorder="1"/>
    <xf numFmtId="0" fontId="284" fillId="2" borderId="7" xfId="0" applyFont="1" applyFill="1" applyBorder="1"/>
    <xf numFmtId="0" fontId="285" fillId="2" borderId="2" xfId="0" applyFont="1" applyFill="1" applyBorder="1"/>
    <xf numFmtId="14" fontId="286" fillId="0" borderId="0" xfId="0" applyNumberFormat="1" applyFont="1"/>
    <xf numFmtId="0" fontId="287" fillId="2" borderId="1" xfId="0" applyFont="1" applyFill="1" applyBorder="1"/>
    <xf numFmtId="14" fontId="288" fillId="2" borderId="1" xfId="0" applyNumberFormat="1" applyFont="1" applyFill="1" applyBorder="1"/>
    <xf numFmtId="0" fontId="289" fillId="2" borderId="1" xfId="0" applyFont="1" applyFill="1" applyBorder="1"/>
    <xf numFmtId="0" fontId="290" fillId="2" borderId="1" xfId="0" applyFont="1" applyFill="1" applyBorder="1"/>
    <xf numFmtId="0" fontId="291" fillId="2" borderId="1" xfId="0" applyFont="1" applyFill="1" applyBorder="1" applyAlignment="1">
      <alignment horizontal="center"/>
    </xf>
    <xf numFmtId="0" fontId="292" fillId="2" borderId="1" xfId="0" applyFont="1" applyFill="1" applyBorder="1" applyAlignment="1">
      <alignment horizontal="center"/>
    </xf>
    <xf numFmtId="0" fontId="293" fillId="2" borderId="1" xfId="0" applyFont="1" applyFill="1" applyBorder="1" applyAlignment="1">
      <alignment horizontal="center"/>
    </xf>
    <xf numFmtId="0" fontId="294" fillId="2" borderId="1" xfId="0" applyFont="1" applyFill="1" applyBorder="1" applyAlignment="1">
      <alignment horizontal="center"/>
    </xf>
    <xf numFmtId="0" fontId="295" fillId="2" borderId="2" xfId="0" applyFont="1" applyFill="1" applyBorder="1"/>
    <xf numFmtId="0" fontId="296" fillId="2" borderId="2" xfId="0" applyFont="1" applyFill="1" applyBorder="1" applyAlignment="1">
      <alignment vertical="center"/>
    </xf>
    <xf numFmtId="0" fontId="297" fillId="2" borderId="2" xfId="0" applyFont="1" applyFill="1" applyBorder="1" applyAlignment="1">
      <alignment vertical="center"/>
    </xf>
    <xf numFmtId="0" fontId="298" fillId="2" borderId="3" xfId="0" applyFont="1" applyFill="1" applyBorder="1" applyAlignment="1">
      <alignment vertical="center"/>
    </xf>
    <xf numFmtId="0" fontId="299" fillId="2" borderId="2" xfId="0" applyFont="1" applyFill="1" applyBorder="1" applyAlignment="1">
      <alignment horizontal="center"/>
    </xf>
    <xf numFmtId="0" fontId="300" fillId="2" borderId="2" xfId="0" applyFont="1" applyFill="1" applyBorder="1" applyAlignment="1">
      <alignment horizontal="center"/>
    </xf>
    <xf numFmtId="0" fontId="301" fillId="2" borderId="4" xfId="0" applyFont="1" applyFill="1" applyBorder="1" applyAlignment="1">
      <alignment horizontal="center"/>
    </xf>
    <xf numFmtId="0" fontId="302" fillId="2" borderId="1" xfId="0" applyFont="1" applyFill="1" applyBorder="1"/>
    <xf numFmtId="0" fontId="303" fillId="2" borderId="4" xfId="0" applyFont="1" applyFill="1" applyBorder="1" applyAlignment="1">
      <alignment horizontal="center"/>
    </xf>
    <xf numFmtId="0" fontId="304" fillId="2" borderId="5" xfId="0" applyFont="1" applyFill="1" applyBorder="1"/>
    <xf numFmtId="0" fontId="305" fillId="2" borderId="2" xfId="0" applyFont="1" applyFill="1" applyBorder="1"/>
    <xf numFmtId="0" fontId="306" fillId="2" borderId="2" xfId="0" applyFont="1" applyFill="1" applyBorder="1"/>
    <xf numFmtId="0" fontId="307" fillId="2" borderId="4" xfId="0" applyFont="1" applyFill="1" applyBorder="1"/>
    <xf numFmtId="0" fontId="308" fillId="2" borderId="6" xfId="0" applyFont="1" applyFill="1" applyBorder="1" applyAlignment="1">
      <alignment horizontal="center"/>
    </xf>
    <xf numFmtId="0" fontId="309" fillId="2" borderId="6" xfId="0" applyFont="1" applyFill="1" applyBorder="1"/>
    <xf numFmtId="0" fontId="310" fillId="2" borderId="7" xfId="0" applyFont="1" applyFill="1" applyBorder="1"/>
    <xf numFmtId="0" fontId="311" fillId="2" borderId="2" xfId="0" applyFont="1" applyFill="1" applyBorder="1"/>
    <xf numFmtId="14" fontId="312" fillId="0" borderId="0" xfId="0" applyNumberFormat="1" applyFont="1"/>
    <xf numFmtId="0" fontId="313" fillId="2" borderId="1" xfId="0" applyFont="1" applyFill="1" applyBorder="1"/>
    <xf numFmtId="14" fontId="314" fillId="2" borderId="1" xfId="0" applyNumberFormat="1" applyFont="1" applyFill="1" applyBorder="1"/>
    <xf numFmtId="0" fontId="315" fillId="2" borderId="1" xfId="0" applyFont="1" applyFill="1" applyBorder="1"/>
    <xf numFmtId="0" fontId="316" fillId="2" borderId="1" xfId="0" applyFont="1" applyFill="1" applyBorder="1"/>
    <xf numFmtId="0" fontId="317" fillId="2" borderId="1" xfId="0" applyFont="1" applyFill="1" applyBorder="1" applyAlignment="1">
      <alignment horizontal="center"/>
    </xf>
    <xf numFmtId="0" fontId="318" fillId="2" borderId="1" xfId="0" applyFont="1" applyFill="1" applyBorder="1" applyAlignment="1">
      <alignment horizontal="center"/>
    </xf>
    <xf numFmtId="0" fontId="319" fillId="2" borderId="1" xfId="0" applyFont="1" applyFill="1" applyBorder="1" applyAlignment="1">
      <alignment horizontal="center"/>
    </xf>
    <xf numFmtId="0" fontId="320" fillId="2" borderId="1" xfId="0" applyFont="1" applyFill="1" applyBorder="1" applyAlignment="1">
      <alignment horizontal="center"/>
    </xf>
    <xf numFmtId="0" fontId="321" fillId="2" borderId="2" xfId="0" applyFont="1" applyFill="1" applyBorder="1"/>
    <xf numFmtId="0" fontId="322" fillId="2" borderId="2" xfId="0" applyFont="1" applyFill="1" applyBorder="1" applyAlignment="1">
      <alignment vertical="center"/>
    </xf>
    <xf numFmtId="0" fontId="323" fillId="2" borderId="2" xfId="0" applyFont="1" applyFill="1" applyBorder="1" applyAlignment="1">
      <alignment vertical="center"/>
    </xf>
    <xf numFmtId="0" fontId="324" fillId="2" borderId="3" xfId="0" applyFont="1" applyFill="1" applyBorder="1" applyAlignment="1">
      <alignment vertical="center"/>
    </xf>
    <xf numFmtId="0" fontId="325" fillId="2" borderId="2" xfId="0" applyFont="1" applyFill="1" applyBorder="1" applyAlignment="1">
      <alignment horizontal="center"/>
    </xf>
    <xf numFmtId="0" fontId="326" fillId="2" borderId="2" xfId="0" applyFont="1" applyFill="1" applyBorder="1" applyAlignment="1">
      <alignment horizontal="center"/>
    </xf>
    <xf numFmtId="0" fontId="327" fillId="2" borderId="4" xfId="0" applyFont="1" applyFill="1" applyBorder="1" applyAlignment="1">
      <alignment horizontal="center"/>
    </xf>
    <xf numFmtId="0" fontId="328" fillId="2" borderId="1" xfId="0" applyFont="1" applyFill="1" applyBorder="1"/>
    <xf numFmtId="0" fontId="329" fillId="2" borderId="4" xfId="0" applyFont="1" applyFill="1" applyBorder="1" applyAlignment="1">
      <alignment horizontal="center"/>
    </xf>
    <xf numFmtId="0" fontId="330" fillId="2" borderId="5" xfId="0" applyFont="1" applyFill="1" applyBorder="1"/>
    <xf numFmtId="0" fontId="331" fillId="2" borderId="2" xfId="0" applyFont="1" applyFill="1" applyBorder="1"/>
    <xf numFmtId="0" fontId="332" fillId="2" borderId="2" xfId="0" applyFont="1" applyFill="1" applyBorder="1"/>
    <xf numFmtId="0" fontId="333" fillId="2" borderId="4" xfId="0" applyFont="1" applyFill="1" applyBorder="1"/>
    <xf numFmtId="0" fontId="334" fillId="2" borderId="6" xfId="0" applyFont="1" applyFill="1" applyBorder="1" applyAlignment="1">
      <alignment horizontal="center"/>
    </xf>
    <xf numFmtId="0" fontId="335" fillId="2" borderId="6" xfId="0" applyFont="1" applyFill="1" applyBorder="1"/>
    <xf numFmtId="0" fontId="336" fillId="2" borderId="7" xfId="0" applyFont="1" applyFill="1" applyBorder="1"/>
    <xf numFmtId="0" fontId="337" fillId="2" borderId="2" xfId="0" applyFont="1" applyFill="1" applyBorder="1"/>
    <xf numFmtId="14" fontId="338" fillId="0" borderId="0" xfId="0" applyNumberFormat="1" applyFont="1"/>
    <xf numFmtId="0" fontId="339" fillId="2" borderId="1" xfId="0" applyFont="1" applyFill="1" applyBorder="1"/>
    <xf numFmtId="14" fontId="340" fillId="2" borderId="1" xfId="0" applyNumberFormat="1" applyFont="1" applyFill="1" applyBorder="1"/>
    <xf numFmtId="0" fontId="341" fillId="2" borderId="1" xfId="0" applyFont="1" applyFill="1" applyBorder="1"/>
    <xf numFmtId="0" fontId="342" fillId="2" borderId="1" xfId="0" applyFont="1" applyFill="1" applyBorder="1"/>
    <xf numFmtId="0" fontId="343" fillId="2" borderId="1" xfId="0" applyFont="1" applyFill="1" applyBorder="1" applyAlignment="1">
      <alignment horizontal="center"/>
    </xf>
    <xf numFmtId="0" fontId="344" fillId="2" borderId="1" xfId="0" applyFont="1" applyFill="1" applyBorder="1" applyAlignment="1">
      <alignment horizontal="center"/>
    </xf>
    <xf numFmtId="0" fontId="345" fillId="2" borderId="1" xfId="0" applyFont="1" applyFill="1" applyBorder="1" applyAlignment="1">
      <alignment horizontal="center"/>
    </xf>
    <xf numFmtId="0" fontId="346" fillId="2" borderId="1" xfId="0" applyFont="1" applyFill="1" applyBorder="1" applyAlignment="1">
      <alignment horizontal="center"/>
    </xf>
    <xf numFmtId="0" fontId="347" fillId="2" borderId="2" xfId="0" applyFont="1" applyFill="1" applyBorder="1"/>
    <xf numFmtId="0" fontId="348" fillId="2" borderId="2" xfId="0" applyFont="1" applyFill="1" applyBorder="1" applyAlignment="1">
      <alignment vertical="center"/>
    </xf>
    <xf numFmtId="0" fontId="349" fillId="2" borderId="2" xfId="0" applyFont="1" applyFill="1" applyBorder="1" applyAlignment="1">
      <alignment vertical="center"/>
    </xf>
    <xf numFmtId="0" fontId="350" fillId="2" borderId="3" xfId="0" applyFont="1" applyFill="1" applyBorder="1" applyAlignment="1">
      <alignment vertical="center"/>
    </xf>
    <xf numFmtId="0" fontId="351" fillId="2" borderId="2" xfId="0" applyFont="1" applyFill="1" applyBorder="1" applyAlignment="1">
      <alignment horizontal="center"/>
    </xf>
    <xf numFmtId="0" fontId="352" fillId="2" borderId="2" xfId="0" applyFont="1" applyFill="1" applyBorder="1" applyAlignment="1">
      <alignment horizontal="center"/>
    </xf>
    <xf numFmtId="0" fontId="353" fillId="2" borderId="4" xfId="0" applyFont="1" applyFill="1" applyBorder="1" applyAlignment="1">
      <alignment horizontal="center"/>
    </xf>
    <xf numFmtId="0" fontId="354" fillId="2" borderId="1" xfId="0" applyFont="1" applyFill="1" applyBorder="1"/>
    <xf numFmtId="0" fontId="355" fillId="2" borderId="4" xfId="0" applyFont="1" applyFill="1" applyBorder="1" applyAlignment="1">
      <alignment horizontal="center"/>
    </xf>
    <xf numFmtId="0" fontId="356" fillId="2" borderId="5" xfId="0" applyFont="1" applyFill="1" applyBorder="1"/>
    <xf numFmtId="0" fontId="357" fillId="2" borderId="2" xfId="0" applyFont="1" applyFill="1" applyBorder="1"/>
    <xf numFmtId="0" fontId="358" fillId="2" borderId="2" xfId="0" applyFont="1" applyFill="1" applyBorder="1"/>
    <xf numFmtId="0" fontId="359" fillId="2" borderId="4" xfId="0" applyFont="1" applyFill="1" applyBorder="1"/>
    <xf numFmtId="0" fontId="360" fillId="2" borderId="6" xfId="0" applyFont="1" applyFill="1" applyBorder="1" applyAlignment="1">
      <alignment horizontal="center"/>
    </xf>
    <xf numFmtId="0" fontId="361" fillId="2" borderId="6" xfId="0" applyFont="1" applyFill="1" applyBorder="1"/>
    <xf numFmtId="0" fontId="362" fillId="2" borderId="7" xfId="0" applyFont="1" applyFill="1" applyBorder="1"/>
    <xf numFmtId="0" fontId="363" fillId="2" borderId="2" xfId="0" applyFont="1" applyFill="1" applyBorder="1"/>
    <xf numFmtId="14" fontId="364" fillId="0" borderId="0" xfId="0" applyNumberFormat="1" applyFont="1"/>
    <xf numFmtId="0" fontId="365" fillId="2" borderId="1" xfId="0" applyFont="1" applyFill="1" applyBorder="1"/>
    <xf numFmtId="14" fontId="366" fillId="2" borderId="1" xfId="0" applyNumberFormat="1" applyFont="1" applyFill="1" applyBorder="1"/>
    <xf numFmtId="0" fontId="367" fillId="2" borderId="1" xfId="0" applyFont="1" applyFill="1" applyBorder="1"/>
    <xf numFmtId="0" fontId="368" fillId="2" borderId="1" xfId="0" applyFont="1" applyFill="1" applyBorder="1"/>
    <xf numFmtId="0" fontId="369" fillId="2" borderId="1" xfId="0" applyFont="1" applyFill="1" applyBorder="1" applyAlignment="1">
      <alignment horizontal="center"/>
    </xf>
    <xf numFmtId="0" fontId="370" fillId="2" borderId="1" xfId="0" applyFont="1" applyFill="1" applyBorder="1" applyAlignment="1">
      <alignment horizontal="center"/>
    </xf>
    <xf numFmtId="0" fontId="371" fillId="2" borderId="1" xfId="0" applyFont="1" applyFill="1" applyBorder="1" applyAlignment="1">
      <alignment horizontal="center"/>
    </xf>
    <xf numFmtId="0" fontId="372" fillId="2" borderId="1" xfId="0" applyFont="1" applyFill="1" applyBorder="1" applyAlignment="1">
      <alignment horizontal="center"/>
    </xf>
    <xf numFmtId="0" fontId="373" fillId="2" borderId="2" xfId="0" applyFont="1" applyFill="1" applyBorder="1"/>
    <xf numFmtId="0" fontId="374" fillId="2" borderId="2" xfId="0" applyFont="1" applyFill="1" applyBorder="1" applyAlignment="1">
      <alignment vertical="center"/>
    </xf>
    <xf numFmtId="0" fontId="375" fillId="2" borderId="2" xfId="0" applyFont="1" applyFill="1" applyBorder="1" applyAlignment="1">
      <alignment vertical="center"/>
    </xf>
    <xf numFmtId="0" fontId="376" fillId="2" borderId="3" xfId="0" applyFont="1" applyFill="1" applyBorder="1" applyAlignment="1">
      <alignment vertical="center"/>
    </xf>
    <xf numFmtId="0" fontId="377" fillId="2" borderId="2" xfId="0" applyFont="1" applyFill="1" applyBorder="1" applyAlignment="1">
      <alignment horizontal="center"/>
    </xf>
    <xf numFmtId="0" fontId="378" fillId="2" borderId="2" xfId="0" applyFont="1" applyFill="1" applyBorder="1" applyAlignment="1">
      <alignment horizontal="center"/>
    </xf>
    <xf numFmtId="0" fontId="379" fillId="2" borderId="4" xfId="0" applyFont="1" applyFill="1" applyBorder="1" applyAlignment="1">
      <alignment horizontal="center"/>
    </xf>
    <xf numFmtId="0" fontId="380" fillId="2" borderId="1" xfId="0" applyFont="1" applyFill="1" applyBorder="1"/>
    <xf numFmtId="0" fontId="381" fillId="2" borderId="4" xfId="0" applyFont="1" applyFill="1" applyBorder="1" applyAlignment="1">
      <alignment horizontal="center"/>
    </xf>
    <xf numFmtId="0" fontId="382" fillId="2" borderId="5" xfId="0" applyFont="1" applyFill="1" applyBorder="1"/>
    <xf numFmtId="0" fontId="383" fillId="2" borderId="2" xfId="0" applyFont="1" applyFill="1" applyBorder="1"/>
    <xf numFmtId="0" fontId="384" fillId="2" borderId="2" xfId="0" applyFont="1" applyFill="1" applyBorder="1"/>
    <xf numFmtId="0" fontId="385" fillId="2" borderId="4" xfId="0" applyFont="1" applyFill="1" applyBorder="1"/>
    <xf numFmtId="0" fontId="386" fillId="2" borderId="6" xfId="0" applyFont="1" applyFill="1" applyBorder="1" applyAlignment="1">
      <alignment horizontal="center"/>
    </xf>
    <xf numFmtId="0" fontId="387" fillId="2" borderId="6" xfId="0" applyFont="1" applyFill="1" applyBorder="1"/>
    <xf numFmtId="0" fontId="388" fillId="2" borderId="7" xfId="0" applyFont="1" applyFill="1" applyBorder="1"/>
    <xf numFmtId="0" fontId="389" fillId="2" borderId="2" xfId="0" applyFont="1" applyFill="1" applyBorder="1"/>
    <xf numFmtId="14" fontId="390" fillId="0" borderId="0" xfId="0" applyNumberFormat="1" applyFont="1"/>
    <xf numFmtId="0" fontId="391" fillId="2" borderId="1" xfId="0" applyFont="1" applyFill="1" applyBorder="1"/>
    <xf numFmtId="14" fontId="392" fillId="2" borderId="1" xfId="0" applyNumberFormat="1" applyFont="1" applyFill="1" applyBorder="1"/>
    <xf numFmtId="0" fontId="393" fillId="2" borderId="1" xfId="0" applyFont="1" applyFill="1" applyBorder="1"/>
    <xf numFmtId="0" fontId="394" fillId="2" borderId="1" xfId="0" applyFont="1" applyFill="1" applyBorder="1"/>
    <xf numFmtId="0" fontId="395" fillId="2" borderId="1" xfId="0" applyFont="1" applyFill="1" applyBorder="1" applyAlignment="1">
      <alignment horizontal="center"/>
    </xf>
    <xf numFmtId="0" fontId="396" fillId="2" borderId="1" xfId="0" applyFont="1" applyFill="1" applyBorder="1" applyAlignment="1">
      <alignment horizontal="center"/>
    </xf>
    <xf numFmtId="0" fontId="397" fillId="2" borderId="1" xfId="0" applyFont="1" applyFill="1" applyBorder="1" applyAlignment="1">
      <alignment horizontal="center"/>
    </xf>
    <xf numFmtId="0" fontId="398" fillId="2" borderId="1" xfId="0" applyFont="1" applyFill="1" applyBorder="1" applyAlignment="1">
      <alignment horizontal="center"/>
    </xf>
    <xf numFmtId="0" fontId="399" fillId="2" borderId="2" xfId="0" applyFont="1" applyFill="1" applyBorder="1"/>
    <xf numFmtId="0" fontId="400" fillId="2" borderId="2" xfId="0" applyFont="1" applyFill="1" applyBorder="1" applyAlignment="1">
      <alignment vertical="center"/>
    </xf>
    <xf numFmtId="0" fontId="401" fillId="2" borderId="2" xfId="0" applyFont="1" applyFill="1" applyBorder="1" applyAlignment="1">
      <alignment vertical="center"/>
    </xf>
    <xf numFmtId="0" fontId="402" fillId="2" borderId="3" xfId="0" applyFont="1" applyFill="1" applyBorder="1" applyAlignment="1">
      <alignment vertical="center"/>
    </xf>
    <xf numFmtId="0" fontId="403" fillId="2" borderId="2" xfId="0" applyFont="1" applyFill="1" applyBorder="1" applyAlignment="1">
      <alignment horizontal="center"/>
    </xf>
    <xf numFmtId="0" fontId="404" fillId="2" borderId="2" xfId="0" applyFont="1" applyFill="1" applyBorder="1" applyAlignment="1">
      <alignment horizontal="center"/>
    </xf>
    <xf numFmtId="0" fontId="405" fillId="2" borderId="4" xfId="0" applyFont="1" applyFill="1" applyBorder="1" applyAlignment="1">
      <alignment horizontal="center"/>
    </xf>
    <xf numFmtId="0" fontId="406" fillId="2" borderId="1" xfId="0" applyFont="1" applyFill="1" applyBorder="1"/>
    <xf numFmtId="0" fontId="407" fillId="2" borderId="4" xfId="0" applyFont="1" applyFill="1" applyBorder="1" applyAlignment="1">
      <alignment horizontal="center"/>
    </xf>
    <xf numFmtId="0" fontId="408" fillId="2" borderId="5" xfId="0" applyFont="1" applyFill="1" applyBorder="1"/>
    <xf numFmtId="0" fontId="409" fillId="2" borderId="2" xfId="0" applyFont="1" applyFill="1" applyBorder="1"/>
    <xf numFmtId="0" fontId="410" fillId="2" borderId="2" xfId="0" applyFont="1" applyFill="1" applyBorder="1"/>
    <xf numFmtId="0" fontId="411" fillId="2" borderId="4" xfId="0" applyFont="1" applyFill="1" applyBorder="1"/>
    <xf numFmtId="0" fontId="412" fillId="2" borderId="6" xfId="0" applyFont="1" applyFill="1" applyBorder="1" applyAlignment="1">
      <alignment horizontal="center"/>
    </xf>
    <xf numFmtId="0" fontId="413" fillId="2" borderId="6" xfId="0" applyFont="1" applyFill="1" applyBorder="1"/>
    <xf numFmtId="0" fontId="414" fillId="2" borderId="7" xfId="0" applyFont="1" applyFill="1" applyBorder="1"/>
    <xf numFmtId="0" fontId="415" fillId="2" borderId="2" xfId="0" applyFont="1" applyFill="1" applyBorder="1"/>
    <xf numFmtId="14" fontId="416" fillId="0" borderId="0" xfId="0" applyNumberFormat="1" applyFont="1"/>
    <xf numFmtId="0" fontId="417" fillId="2" borderId="1" xfId="0" applyFont="1" applyFill="1" applyBorder="1"/>
    <xf numFmtId="14" fontId="418" fillId="2" borderId="1" xfId="0" applyNumberFormat="1" applyFont="1" applyFill="1" applyBorder="1"/>
    <xf numFmtId="0" fontId="419" fillId="2" borderId="1" xfId="0" applyFont="1" applyFill="1" applyBorder="1"/>
    <xf numFmtId="0" fontId="420" fillId="2" borderId="1" xfId="0" applyFont="1" applyFill="1" applyBorder="1"/>
    <xf numFmtId="0" fontId="421" fillId="2" borderId="1" xfId="0" applyFont="1" applyFill="1" applyBorder="1" applyAlignment="1">
      <alignment horizontal="center"/>
    </xf>
    <xf numFmtId="0" fontId="422" fillId="2" borderId="1" xfId="0" applyFont="1" applyFill="1" applyBorder="1" applyAlignment="1">
      <alignment horizontal="center"/>
    </xf>
    <xf numFmtId="0" fontId="423" fillId="2" borderId="1" xfId="0" applyFont="1" applyFill="1" applyBorder="1" applyAlignment="1">
      <alignment horizontal="center"/>
    </xf>
    <xf numFmtId="0" fontId="424" fillId="2" borderId="1" xfId="0" applyFont="1" applyFill="1" applyBorder="1" applyAlignment="1">
      <alignment horizontal="center"/>
    </xf>
    <xf numFmtId="0" fontId="425" fillId="2" borderId="2" xfId="0" applyFont="1" applyFill="1" applyBorder="1"/>
    <xf numFmtId="0" fontId="426" fillId="2" borderId="2" xfId="0" applyFont="1" applyFill="1" applyBorder="1" applyAlignment="1">
      <alignment vertical="center"/>
    </xf>
    <xf numFmtId="0" fontId="427" fillId="2" borderId="2" xfId="0" applyFont="1" applyFill="1" applyBorder="1" applyAlignment="1">
      <alignment vertical="center"/>
    </xf>
    <xf numFmtId="0" fontId="428" fillId="2" borderId="3" xfId="0" applyFont="1" applyFill="1" applyBorder="1" applyAlignment="1">
      <alignment vertical="center"/>
    </xf>
    <xf numFmtId="0" fontId="429" fillId="2" borderId="2" xfId="0" applyFont="1" applyFill="1" applyBorder="1" applyAlignment="1">
      <alignment horizontal="center"/>
    </xf>
    <xf numFmtId="0" fontId="430" fillId="2" borderId="2" xfId="0" applyFont="1" applyFill="1" applyBorder="1" applyAlignment="1">
      <alignment horizontal="center"/>
    </xf>
    <xf numFmtId="0" fontId="431" fillId="2" borderId="4" xfId="0" applyFont="1" applyFill="1" applyBorder="1" applyAlignment="1">
      <alignment horizontal="center"/>
    </xf>
    <xf numFmtId="0" fontId="432" fillId="2" borderId="1" xfId="0" applyFont="1" applyFill="1" applyBorder="1"/>
    <xf numFmtId="0" fontId="433" fillId="2" borderId="4" xfId="0" applyFont="1" applyFill="1" applyBorder="1" applyAlignment="1">
      <alignment horizontal="center"/>
    </xf>
    <xf numFmtId="0" fontId="434" fillId="2" borderId="5" xfId="0" applyFont="1" applyFill="1" applyBorder="1"/>
    <xf numFmtId="0" fontId="435" fillId="2" borderId="2" xfId="0" applyFont="1" applyFill="1" applyBorder="1"/>
    <xf numFmtId="0" fontId="436" fillId="2" borderId="2" xfId="0" applyFont="1" applyFill="1" applyBorder="1"/>
    <xf numFmtId="0" fontId="437" fillId="2" borderId="4" xfId="0" applyFont="1" applyFill="1" applyBorder="1"/>
    <xf numFmtId="0" fontId="438" fillId="2" borderId="6" xfId="0" applyFont="1" applyFill="1" applyBorder="1" applyAlignment="1">
      <alignment horizontal="center"/>
    </xf>
    <xf numFmtId="0" fontId="439" fillId="2" borderId="6" xfId="0" applyFont="1" applyFill="1" applyBorder="1"/>
    <xf numFmtId="0" fontId="440" fillId="2" borderId="7" xfId="0" applyFont="1" applyFill="1" applyBorder="1"/>
    <xf numFmtId="0" fontId="441" fillId="2" borderId="2" xfId="0" applyFont="1" applyFill="1" applyBorder="1"/>
    <xf numFmtId="14" fontId="442" fillId="0" borderId="0" xfId="0" applyNumberFormat="1" applyFont="1"/>
    <xf numFmtId="0" fontId="443" fillId="2" borderId="1" xfId="0" applyFont="1" applyFill="1" applyBorder="1"/>
    <xf numFmtId="14" fontId="444" fillId="2" borderId="1" xfId="0" applyNumberFormat="1" applyFont="1" applyFill="1" applyBorder="1"/>
    <xf numFmtId="0" fontId="445" fillId="2" borderId="1" xfId="0" applyFont="1" applyFill="1" applyBorder="1"/>
    <xf numFmtId="0" fontId="446" fillId="2" borderId="1" xfId="0" applyFont="1" applyFill="1" applyBorder="1"/>
    <xf numFmtId="0" fontId="447" fillId="2" borderId="1" xfId="0" applyFont="1" applyFill="1" applyBorder="1" applyAlignment="1">
      <alignment horizontal="center"/>
    </xf>
    <xf numFmtId="0" fontId="448" fillId="2" borderId="1" xfId="0" applyFont="1" applyFill="1" applyBorder="1" applyAlignment="1">
      <alignment horizontal="center"/>
    </xf>
    <xf numFmtId="0" fontId="449" fillId="2" borderId="1" xfId="0" applyFont="1" applyFill="1" applyBorder="1" applyAlignment="1">
      <alignment horizontal="center"/>
    </xf>
    <xf numFmtId="0" fontId="450" fillId="2" borderId="1" xfId="0" applyFont="1" applyFill="1" applyBorder="1" applyAlignment="1">
      <alignment horizontal="center"/>
    </xf>
    <xf numFmtId="0" fontId="451" fillId="2" borderId="2" xfId="0" applyFont="1" applyFill="1" applyBorder="1"/>
    <xf numFmtId="0" fontId="452" fillId="2" borderId="2" xfId="0" applyFont="1" applyFill="1" applyBorder="1" applyAlignment="1">
      <alignment vertical="center"/>
    </xf>
    <xf numFmtId="0" fontId="453" fillId="2" borderId="2" xfId="0" applyFont="1" applyFill="1" applyBorder="1" applyAlignment="1">
      <alignment vertical="center"/>
    </xf>
    <xf numFmtId="0" fontId="454" fillId="2" borderId="3" xfId="0" applyFont="1" applyFill="1" applyBorder="1" applyAlignment="1">
      <alignment vertical="center"/>
    </xf>
    <xf numFmtId="0" fontId="455" fillId="2" borderId="2" xfId="0" applyFont="1" applyFill="1" applyBorder="1" applyAlignment="1">
      <alignment horizontal="center"/>
    </xf>
    <xf numFmtId="0" fontId="456" fillId="2" borderId="2" xfId="0" applyFont="1" applyFill="1" applyBorder="1" applyAlignment="1">
      <alignment horizontal="center"/>
    </xf>
    <xf numFmtId="0" fontId="457" fillId="2" borderId="4" xfId="0" applyFont="1" applyFill="1" applyBorder="1" applyAlignment="1">
      <alignment horizontal="center"/>
    </xf>
    <xf numFmtId="0" fontId="458" fillId="2" borderId="1" xfId="0" applyFont="1" applyFill="1" applyBorder="1"/>
    <xf numFmtId="0" fontId="459" fillId="2" borderId="4" xfId="0" applyFont="1" applyFill="1" applyBorder="1" applyAlignment="1">
      <alignment horizontal="center"/>
    </xf>
    <xf numFmtId="0" fontId="460" fillId="2" borderId="5" xfId="0" applyFont="1" applyFill="1" applyBorder="1"/>
    <xf numFmtId="0" fontId="461" fillId="2" borderId="2" xfId="0" applyFont="1" applyFill="1" applyBorder="1"/>
    <xf numFmtId="0" fontId="462" fillId="2" borderId="2" xfId="0" applyFont="1" applyFill="1" applyBorder="1"/>
    <xf numFmtId="0" fontId="463" fillId="2" borderId="4" xfId="0" applyFont="1" applyFill="1" applyBorder="1"/>
    <xf numFmtId="0" fontId="464" fillId="2" borderId="6" xfId="0" applyFont="1" applyFill="1" applyBorder="1" applyAlignment="1">
      <alignment horizontal="center"/>
    </xf>
    <xf numFmtId="0" fontId="465" fillId="2" borderId="6" xfId="0" applyFont="1" applyFill="1" applyBorder="1"/>
    <xf numFmtId="0" fontId="466" fillId="2" borderId="7" xfId="0" applyFont="1" applyFill="1" applyBorder="1"/>
    <xf numFmtId="0" fontId="467" fillId="2" borderId="2" xfId="0" applyFont="1" applyFill="1" applyBorder="1"/>
    <xf numFmtId="14" fontId="468" fillId="0" borderId="0" xfId="0" applyNumberFormat="1" applyFont="1"/>
    <xf numFmtId="0" fontId="469" fillId="2" borderId="1" xfId="0" applyFont="1" applyFill="1" applyBorder="1"/>
    <xf numFmtId="14" fontId="470" fillId="2" borderId="1" xfId="0" applyNumberFormat="1" applyFont="1" applyFill="1" applyBorder="1"/>
    <xf numFmtId="0" fontId="471" fillId="2" borderId="1" xfId="0" applyFont="1" applyFill="1" applyBorder="1"/>
    <xf numFmtId="0" fontId="472" fillId="2" borderId="1" xfId="0" applyFont="1" applyFill="1" applyBorder="1"/>
    <xf numFmtId="0" fontId="473" fillId="2" borderId="1" xfId="0" applyFont="1" applyFill="1" applyBorder="1" applyAlignment="1">
      <alignment horizontal="center"/>
    </xf>
    <xf numFmtId="0" fontId="474" fillId="2" borderId="1" xfId="0" applyFont="1" applyFill="1" applyBorder="1" applyAlignment="1">
      <alignment horizontal="center"/>
    </xf>
    <xf numFmtId="0" fontId="475" fillId="2" borderId="1" xfId="0" applyFont="1" applyFill="1" applyBorder="1" applyAlignment="1">
      <alignment horizontal="center"/>
    </xf>
    <xf numFmtId="0" fontId="476" fillId="2" borderId="1" xfId="0" applyFont="1" applyFill="1" applyBorder="1" applyAlignment="1">
      <alignment horizontal="center"/>
    </xf>
    <xf numFmtId="0" fontId="477" fillId="2" borderId="2" xfId="0" applyFont="1" applyFill="1" applyBorder="1"/>
    <xf numFmtId="0" fontId="478" fillId="2" borderId="2" xfId="0" applyFont="1" applyFill="1" applyBorder="1" applyAlignment="1">
      <alignment vertical="center"/>
    </xf>
    <xf numFmtId="0" fontId="479" fillId="2" borderId="2" xfId="0" applyFont="1" applyFill="1" applyBorder="1" applyAlignment="1">
      <alignment vertical="center"/>
    </xf>
    <xf numFmtId="0" fontId="480" fillId="2" borderId="3" xfId="0" applyFont="1" applyFill="1" applyBorder="1" applyAlignment="1">
      <alignment vertical="center"/>
    </xf>
    <xf numFmtId="0" fontId="481" fillId="2" borderId="2" xfId="0" applyFont="1" applyFill="1" applyBorder="1" applyAlignment="1">
      <alignment horizontal="center"/>
    </xf>
    <xf numFmtId="0" fontId="482" fillId="2" borderId="2" xfId="0" applyFont="1" applyFill="1" applyBorder="1" applyAlignment="1">
      <alignment horizontal="center"/>
    </xf>
    <xf numFmtId="0" fontId="483" fillId="2" borderId="4" xfId="0" applyFont="1" applyFill="1" applyBorder="1" applyAlignment="1">
      <alignment horizontal="center"/>
    </xf>
    <xf numFmtId="0" fontId="484" fillId="2" borderId="1" xfId="0" applyFont="1" applyFill="1" applyBorder="1"/>
    <xf numFmtId="0" fontId="485" fillId="2" borderId="4" xfId="0" applyFont="1" applyFill="1" applyBorder="1" applyAlignment="1">
      <alignment horizontal="center"/>
    </xf>
    <xf numFmtId="0" fontId="486" fillId="2" borderId="5" xfId="0" applyFont="1" applyFill="1" applyBorder="1"/>
    <xf numFmtId="0" fontId="487" fillId="2" borderId="2" xfId="0" applyFont="1" applyFill="1" applyBorder="1"/>
    <xf numFmtId="0" fontId="488" fillId="2" borderId="2" xfId="0" applyFont="1" applyFill="1" applyBorder="1"/>
    <xf numFmtId="0" fontId="489" fillId="2" borderId="4" xfId="0" applyFont="1" applyFill="1" applyBorder="1"/>
    <xf numFmtId="0" fontId="490" fillId="2" borderId="6" xfId="0" applyFont="1" applyFill="1" applyBorder="1" applyAlignment="1">
      <alignment horizontal="center"/>
    </xf>
    <xf numFmtId="0" fontId="491" fillId="2" borderId="6" xfId="0" applyFont="1" applyFill="1" applyBorder="1"/>
    <xf numFmtId="0" fontId="492" fillId="2" borderId="7" xfId="0" applyFont="1" applyFill="1" applyBorder="1"/>
    <xf numFmtId="0" fontId="493" fillId="2" borderId="2" xfId="0" applyFont="1" applyFill="1" applyBorder="1"/>
    <xf numFmtId="14" fontId="494" fillId="0" borderId="0" xfId="0" applyNumberFormat="1" applyFont="1"/>
    <xf numFmtId="0" fontId="495" fillId="2" borderId="1" xfId="0" applyFont="1" applyFill="1" applyBorder="1"/>
    <xf numFmtId="14" fontId="496" fillId="2" borderId="1" xfId="0" applyNumberFormat="1" applyFont="1" applyFill="1" applyBorder="1"/>
    <xf numFmtId="0" fontId="497" fillId="2" borderId="1" xfId="0" applyFont="1" applyFill="1" applyBorder="1"/>
    <xf numFmtId="0" fontId="498" fillId="2" borderId="1" xfId="0" applyFont="1" applyFill="1" applyBorder="1"/>
    <xf numFmtId="0" fontId="499" fillId="2" borderId="1" xfId="0" applyFont="1" applyFill="1" applyBorder="1" applyAlignment="1">
      <alignment horizontal="center"/>
    </xf>
    <xf numFmtId="0" fontId="500" fillId="2" borderId="1" xfId="0" applyFont="1" applyFill="1" applyBorder="1" applyAlignment="1">
      <alignment horizontal="center"/>
    </xf>
    <xf numFmtId="0" fontId="501" fillId="2" borderId="1" xfId="0" applyFont="1" applyFill="1" applyBorder="1" applyAlignment="1">
      <alignment horizontal="center"/>
    </xf>
    <xf numFmtId="0" fontId="502" fillId="2" borderId="1" xfId="0" applyFont="1" applyFill="1" applyBorder="1" applyAlignment="1">
      <alignment horizontal="center"/>
    </xf>
    <xf numFmtId="0" fontId="503" fillId="2" borderId="2" xfId="0" applyFont="1" applyFill="1" applyBorder="1"/>
    <xf numFmtId="0" fontId="504" fillId="2" borderId="2" xfId="0" applyFont="1" applyFill="1" applyBorder="1" applyAlignment="1">
      <alignment vertical="center"/>
    </xf>
    <xf numFmtId="0" fontId="505" fillId="2" borderId="2" xfId="0" applyFont="1" applyFill="1" applyBorder="1" applyAlignment="1">
      <alignment vertical="center"/>
    </xf>
    <xf numFmtId="0" fontId="506" fillId="2" borderId="3" xfId="0" applyFont="1" applyFill="1" applyBorder="1" applyAlignment="1">
      <alignment vertical="center"/>
    </xf>
    <xf numFmtId="0" fontId="507" fillId="2" borderId="2" xfId="0" applyFont="1" applyFill="1" applyBorder="1" applyAlignment="1">
      <alignment horizontal="center"/>
    </xf>
    <xf numFmtId="0" fontId="508" fillId="2" borderId="2" xfId="0" applyFont="1" applyFill="1" applyBorder="1" applyAlignment="1">
      <alignment horizontal="center"/>
    </xf>
    <xf numFmtId="0" fontId="509" fillId="2" borderId="4" xfId="0" applyFont="1" applyFill="1" applyBorder="1" applyAlignment="1">
      <alignment horizontal="center"/>
    </xf>
    <xf numFmtId="0" fontId="510" fillId="2" borderId="1" xfId="0" applyFont="1" applyFill="1" applyBorder="1"/>
    <xf numFmtId="0" fontId="511" fillId="2" borderId="4" xfId="0" applyFont="1" applyFill="1" applyBorder="1" applyAlignment="1">
      <alignment horizontal="center"/>
    </xf>
    <xf numFmtId="0" fontId="512" fillId="2" borderId="5" xfId="0" applyFont="1" applyFill="1" applyBorder="1"/>
    <xf numFmtId="0" fontId="513" fillId="2" borderId="2" xfId="0" applyFont="1" applyFill="1" applyBorder="1"/>
    <xf numFmtId="0" fontId="514" fillId="2" borderId="2" xfId="0" applyFont="1" applyFill="1" applyBorder="1"/>
    <xf numFmtId="0" fontId="515" fillId="2" borderId="4" xfId="0" applyFont="1" applyFill="1" applyBorder="1"/>
    <xf numFmtId="0" fontId="516" fillId="2" borderId="6" xfId="0" applyFont="1" applyFill="1" applyBorder="1" applyAlignment="1">
      <alignment horizontal="center"/>
    </xf>
    <xf numFmtId="0" fontId="517" fillId="2" borderId="6" xfId="0" applyFont="1" applyFill="1" applyBorder="1"/>
    <xf numFmtId="0" fontId="518" fillId="2" borderId="7" xfId="0" applyFont="1" applyFill="1" applyBorder="1"/>
    <xf numFmtId="0" fontId="519" fillId="2" borderId="2" xfId="0" applyFont="1" applyFill="1" applyBorder="1"/>
    <xf numFmtId="14" fontId="520" fillId="0" borderId="0" xfId="0" applyNumberFormat="1" applyFont="1"/>
    <xf numFmtId="0" fontId="521" fillId="2" borderId="1" xfId="0" applyFont="1" applyFill="1" applyBorder="1"/>
    <xf numFmtId="14" fontId="522" fillId="2" borderId="1" xfId="0" applyNumberFormat="1" applyFont="1" applyFill="1" applyBorder="1"/>
    <xf numFmtId="0" fontId="523" fillId="2" borderId="1" xfId="0" applyFont="1" applyFill="1" applyBorder="1"/>
    <xf numFmtId="0" fontId="524" fillId="2" borderId="1" xfId="0" applyFont="1" applyFill="1" applyBorder="1"/>
    <xf numFmtId="0" fontId="525" fillId="2" borderId="1" xfId="0" applyFont="1" applyFill="1" applyBorder="1" applyAlignment="1">
      <alignment horizontal="center"/>
    </xf>
    <xf numFmtId="0" fontId="526" fillId="2" borderId="1" xfId="0" applyFont="1" applyFill="1" applyBorder="1" applyAlignment="1">
      <alignment horizontal="center"/>
    </xf>
    <xf numFmtId="0" fontId="527" fillId="2" borderId="1" xfId="0" applyFont="1" applyFill="1" applyBorder="1" applyAlignment="1">
      <alignment horizontal="center"/>
    </xf>
    <xf numFmtId="0" fontId="528" fillId="2" borderId="1" xfId="0" applyFont="1" applyFill="1" applyBorder="1" applyAlignment="1">
      <alignment horizontal="center"/>
    </xf>
    <xf numFmtId="0" fontId="529" fillId="2" borderId="2" xfId="0" applyFont="1" applyFill="1" applyBorder="1"/>
    <xf numFmtId="0" fontId="530" fillId="2" borderId="2" xfId="0" applyFont="1" applyFill="1" applyBorder="1" applyAlignment="1">
      <alignment vertical="center"/>
    </xf>
    <xf numFmtId="0" fontId="531" fillId="2" borderId="2" xfId="0" applyFont="1" applyFill="1" applyBorder="1" applyAlignment="1">
      <alignment vertical="center"/>
    </xf>
    <xf numFmtId="0" fontId="532" fillId="2" borderId="3" xfId="0" applyFont="1" applyFill="1" applyBorder="1" applyAlignment="1">
      <alignment vertical="center"/>
    </xf>
    <xf numFmtId="0" fontId="533" fillId="2" borderId="2" xfId="0" applyFont="1" applyFill="1" applyBorder="1" applyAlignment="1">
      <alignment horizontal="center"/>
    </xf>
    <xf numFmtId="0" fontId="534" fillId="2" borderId="2" xfId="0" applyFont="1" applyFill="1" applyBorder="1" applyAlignment="1">
      <alignment horizontal="center"/>
    </xf>
    <xf numFmtId="0" fontId="535" fillId="2" borderId="4" xfId="0" applyFont="1" applyFill="1" applyBorder="1" applyAlignment="1">
      <alignment horizontal="center"/>
    </xf>
    <xf numFmtId="0" fontId="536" fillId="2" borderId="1" xfId="0" applyFont="1" applyFill="1" applyBorder="1"/>
    <xf numFmtId="0" fontId="537" fillId="2" borderId="4" xfId="0" applyFont="1" applyFill="1" applyBorder="1" applyAlignment="1">
      <alignment horizontal="center"/>
    </xf>
    <xf numFmtId="0" fontId="538" fillId="2" borderId="5" xfId="0" applyFont="1" applyFill="1" applyBorder="1"/>
    <xf numFmtId="0" fontId="539" fillId="2" borderId="2" xfId="0" applyFont="1" applyFill="1" applyBorder="1"/>
    <xf numFmtId="0" fontId="540" fillId="2" borderId="2" xfId="0" applyFont="1" applyFill="1" applyBorder="1"/>
    <xf numFmtId="0" fontId="541" fillId="2" borderId="4" xfId="0" applyFont="1" applyFill="1" applyBorder="1"/>
    <xf numFmtId="0" fontId="542" fillId="2" borderId="6" xfId="0" applyFont="1" applyFill="1" applyBorder="1" applyAlignment="1">
      <alignment horizontal="center"/>
    </xf>
    <xf numFmtId="0" fontId="543" fillId="2" borderId="6" xfId="0" applyFont="1" applyFill="1" applyBorder="1"/>
    <xf numFmtId="0" fontId="544" fillId="2" borderId="7" xfId="0" applyFont="1" applyFill="1" applyBorder="1"/>
    <xf numFmtId="0" fontId="545" fillId="2" borderId="2" xfId="0" applyFont="1" applyFill="1" applyBorder="1"/>
    <xf numFmtId="14" fontId="546" fillId="0" borderId="0" xfId="0" applyNumberFormat="1" applyFont="1"/>
    <xf numFmtId="0" fontId="547" fillId="2" borderId="1" xfId="0" applyFont="1" applyFill="1" applyBorder="1"/>
    <xf numFmtId="14" fontId="548" fillId="2" borderId="1" xfId="0" applyNumberFormat="1" applyFont="1" applyFill="1" applyBorder="1"/>
    <xf numFmtId="0" fontId="549" fillId="2" borderId="1" xfId="0" applyFont="1" applyFill="1" applyBorder="1"/>
    <xf numFmtId="0" fontId="550" fillId="2" borderId="1" xfId="0" applyFont="1" applyFill="1" applyBorder="1"/>
    <xf numFmtId="0" fontId="551" fillId="2" borderId="1" xfId="0" applyFont="1" applyFill="1" applyBorder="1" applyAlignment="1">
      <alignment horizontal="center"/>
    </xf>
    <xf numFmtId="0" fontId="552" fillId="2" borderId="1" xfId="0" applyFont="1" applyFill="1" applyBorder="1" applyAlignment="1">
      <alignment horizontal="center"/>
    </xf>
    <xf numFmtId="0" fontId="553" fillId="2" borderId="1" xfId="0" applyFont="1" applyFill="1" applyBorder="1" applyAlignment="1">
      <alignment horizontal="center"/>
    </xf>
    <xf numFmtId="0" fontId="554" fillId="2" borderId="1" xfId="0" applyFont="1" applyFill="1" applyBorder="1" applyAlignment="1">
      <alignment horizontal="center"/>
    </xf>
    <xf numFmtId="0" fontId="555" fillId="2" borderId="2" xfId="0" applyFont="1" applyFill="1" applyBorder="1"/>
    <xf numFmtId="0" fontId="556" fillId="2" borderId="2" xfId="0" applyFont="1" applyFill="1" applyBorder="1" applyAlignment="1">
      <alignment vertical="center"/>
    </xf>
    <xf numFmtId="0" fontId="557" fillId="2" borderId="2" xfId="0" applyFont="1" applyFill="1" applyBorder="1" applyAlignment="1">
      <alignment vertical="center"/>
    </xf>
    <xf numFmtId="0" fontId="558" fillId="2" borderId="3" xfId="0" applyFont="1" applyFill="1" applyBorder="1" applyAlignment="1">
      <alignment vertical="center"/>
    </xf>
    <xf numFmtId="0" fontId="559" fillId="2" borderId="2" xfId="0" applyFont="1" applyFill="1" applyBorder="1" applyAlignment="1">
      <alignment horizontal="center"/>
    </xf>
    <xf numFmtId="0" fontId="560" fillId="2" borderId="2" xfId="0" applyFont="1" applyFill="1" applyBorder="1" applyAlignment="1">
      <alignment horizontal="center"/>
    </xf>
    <xf numFmtId="0" fontId="561" fillId="2" borderId="4" xfId="0" applyFont="1" applyFill="1" applyBorder="1" applyAlignment="1">
      <alignment horizontal="center"/>
    </xf>
    <xf numFmtId="0" fontId="562" fillId="2" borderId="1" xfId="0" applyFont="1" applyFill="1" applyBorder="1"/>
    <xf numFmtId="0" fontId="563" fillId="2" borderId="4" xfId="0" applyFont="1" applyFill="1" applyBorder="1" applyAlignment="1">
      <alignment horizontal="center"/>
    </xf>
    <xf numFmtId="0" fontId="564" fillId="2" borderId="5" xfId="0" applyFont="1" applyFill="1" applyBorder="1"/>
    <xf numFmtId="0" fontId="565" fillId="2" borderId="2" xfId="0" applyFont="1" applyFill="1" applyBorder="1"/>
    <xf numFmtId="0" fontId="566" fillId="2" borderId="2" xfId="0" applyFont="1" applyFill="1" applyBorder="1"/>
    <xf numFmtId="0" fontId="567" fillId="2" borderId="4" xfId="0" applyFont="1" applyFill="1" applyBorder="1"/>
    <xf numFmtId="0" fontId="568" fillId="2" borderId="6" xfId="0" applyFont="1" applyFill="1" applyBorder="1" applyAlignment="1">
      <alignment horizontal="center"/>
    </xf>
    <xf numFmtId="0" fontId="569" fillId="2" borderId="6" xfId="0" applyFont="1" applyFill="1" applyBorder="1"/>
    <xf numFmtId="0" fontId="570" fillId="2" borderId="7" xfId="0" applyFont="1" applyFill="1" applyBorder="1"/>
    <xf numFmtId="0" fontId="571" fillId="2" borderId="2" xfId="0" applyFont="1" applyFill="1" applyBorder="1"/>
    <xf numFmtId="14" fontId="572" fillId="0" borderId="0" xfId="0" applyNumberFormat="1" applyFont="1"/>
    <xf numFmtId="0" fontId="573" fillId="2" borderId="1" xfId="0" applyFont="1" applyFill="1" applyBorder="1"/>
    <xf numFmtId="14" fontId="574" fillId="2" borderId="1" xfId="0" applyNumberFormat="1" applyFont="1" applyFill="1" applyBorder="1"/>
    <xf numFmtId="0" fontId="575" fillId="2" borderId="1" xfId="0" applyFont="1" applyFill="1" applyBorder="1"/>
    <xf numFmtId="0" fontId="576" fillId="2" borderId="1" xfId="0" applyFont="1" applyFill="1" applyBorder="1"/>
    <xf numFmtId="0" fontId="577" fillId="2" borderId="1" xfId="0" applyFont="1" applyFill="1" applyBorder="1" applyAlignment="1">
      <alignment horizontal="center"/>
    </xf>
    <xf numFmtId="0" fontId="578" fillId="2" borderId="1" xfId="0" applyFont="1" applyFill="1" applyBorder="1" applyAlignment="1">
      <alignment horizontal="center"/>
    </xf>
    <xf numFmtId="0" fontId="579" fillId="2" borderId="1" xfId="0" applyFont="1" applyFill="1" applyBorder="1" applyAlignment="1">
      <alignment horizontal="center"/>
    </xf>
    <xf numFmtId="0" fontId="580" fillId="2" borderId="1" xfId="0" applyFont="1" applyFill="1" applyBorder="1" applyAlignment="1">
      <alignment horizontal="center"/>
    </xf>
    <xf numFmtId="0" fontId="581" fillId="2" borderId="2" xfId="0" applyFont="1" applyFill="1" applyBorder="1"/>
    <xf numFmtId="0" fontId="582" fillId="2" borderId="2" xfId="0" applyFont="1" applyFill="1" applyBorder="1" applyAlignment="1">
      <alignment vertical="center"/>
    </xf>
    <xf numFmtId="0" fontId="583" fillId="2" borderId="2" xfId="0" applyFont="1" applyFill="1" applyBorder="1" applyAlignment="1">
      <alignment vertical="center"/>
    </xf>
    <xf numFmtId="0" fontId="584" fillId="2" borderId="3" xfId="0" applyFont="1" applyFill="1" applyBorder="1" applyAlignment="1">
      <alignment vertical="center"/>
    </xf>
    <xf numFmtId="0" fontId="585" fillId="2" borderId="2" xfId="0" applyFont="1" applyFill="1" applyBorder="1" applyAlignment="1">
      <alignment horizontal="center"/>
    </xf>
    <xf numFmtId="0" fontId="586" fillId="2" borderId="2" xfId="0" applyFont="1" applyFill="1" applyBorder="1" applyAlignment="1">
      <alignment horizontal="center"/>
    </xf>
    <xf numFmtId="0" fontId="587" fillId="2" borderId="4" xfId="0" applyFont="1" applyFill="1" applyBorder="1" applyAlignment="1">
      <alignment horizontal="center"/>
    </xf>
    <xf numFmtId="0" fontId="588" fillId="2" borderId="1" xfId="0" applyFont="1" applyFill="1" applyBorder="1"/>
    <xf numFmtId="0" fontId="589" fillId="2" borderId="4" xfId="0" applyFont="1" applyFill="1" applyBorder="1" applyAlignment="1">
      <alignment horizontal="center"/>
    </xf>
    <xf numFmtId="0" fontId="590" fillId="2" borderId="5" xfId="0" applyFont="1" applyFill="1" applyBorder="1"/>
    <xf numFmtId="0" fontId="591" fillId="2" borderId="2" xfId="0" applyFont="1" applyFill="1" applyBorder="1"/>
    <xf numFmtId="0" fontId="592" fillId="2" borderId="2" xfId="0" applyFont="1" applyFill="1" applyBorder="1"/>
    <xf numFmtId="0" fontId="593" fillId="2" borderId="4" xfId="0" applyFont="1" applyFill="1" applyBorder="1"/>
    <xf numFmtId="0" fontId="594" fillId="2" borderId="6" xfId="0" applyFont="1" applyFill="1" applyBorder="1" applyAlignment="1">
      <alignment horizontal="center"/>
    </xf>
    <xf numFmtId="0" fontId="595" fillId="2" borderId="6" xfId="0" applyFont="1" applyFill="1" applyBorder="1"/>
    <xf numFmtId="0" fontId="596" fillId="2" borderId="7" xfId="0" applyFont="1" applyFill="1" applyBorder="1"/>
    <xf numFmtId="0" fontId="597" fillId="2" borderId="2" xfId="0" applyFont="1" applyFill="1" applyBorder="1"/>
    <xf numFmtId="14" fontId="598" fillId="0" borderId="0" xfId="0" applyNumberFormat="1" applyFont="1"/>
    <xf numFmtId="0" fontId="599" fillId="2" borderId="1" xfId="0" applyFont="1" applyFill="1" applyBorder="1"/>
    <xf numFmtId="14" fontId="600" fillId="2" borderId="1" xfId="0" applyNumberFormat="1" applyFont="1" applyFill="1" applyBorder="1"/>
    <xf numFmtId="0" fontId="601" fillId="2" borderId="1" xfId="0" applyFont="1" applyFill="1" applyBorder="1"/>
    <xf numFmtId="0" fontId="602" fillId="2" borderId="1" xfId="0" applyFont="1" applyFill="1" applyBorder="1"/>
    <xf numFmtId="0" fontId="603" fillId="2" borderId="1" xfId="0" applyFont="1" applyFill="1" applyBorder="1" applyAlignment="1">
      <alignment horizontal="center"/>
    </xf>
    <xf numFmtId="0" fontId="604" fillId="2" borderId="1" xfId="0" applyFont="1" applyFill="1" applyBorder="1" applyAlignment="1">
      <alignment horizontal="center"/>
    </xf>
    <xf numFmtId="0" fontId="605" fillId="2" borderId="1" xfId="0" applyFont="1" applyFill="1" applyBorder="1" applyAlignment="1">
      <alignment horizontal="center"/>
    </xf>
    <xf numFmtId="0" fontId="606" fillId="2" borderId="1" xfId="0" applyFont="1" applyFill="1" applyBorder="1" applyAlignment="1">
      <alignment horizontal="center"/>
    </xf>
    <xf numFmtId="0" fontId="607" fillId="2" borderId="2" xfId="0" applyFont="1" applyFill="1" applyBorder="1"/>
    <xf numFmtId="0" fontId="608" fillId="2" borderId="2" xfId="0" applyFont="1" applyFill="1" applyBorder="1" applyAlignment="1">
      <alignment vertical="center"/>
    </xf>
    <xf numFmtId="0" fontId="609" fillId="2" borderId="2" xfId="0" applyFont="1" applyFill="1" applyBorder="1" applyAlignment="1">
      <alignment vertical="center"/>
    </xf>
    <xf numFmtId="0" fontId="610" fillId="2" borderId="3" xfId="0" applyFont="1" applyFill="1" applyBorder="1" applyAlignment="1">
      <alignment vertical="center"/>
    </xf>
    <xf numFmtId="0" fontId="611" fillId="2" borderId="2" xfId="0" applyFont="1" applyFill="1" applyBorder="1" applyAlignment="1">
      <alignment horizontal="center"/>
    </xf>
    <xf numFmtId="0" fontId="612" fillId="2" borderId="2" xfId="0" applyFont="1" applyFill="1" applyBorder="1" applyAlignment="1">
      <alignment horizontal="center"/>
    </xf>
    <xf numFmtId="0" fontId="613" fillId="2" borderId="4" xfId="0" applyFont="1" applyFill="1" applyBorder="1" applyAlignment="1">
      <alignment horizontal="center"/>
    </xf>
    <xf numFmtId="0" fontId="614" fillId="2" borderId="1" xfId="0" applyFont="1" applyFill="1" applyBorder="1"/>
    <xf numFmtId="0" fontId="615" fillId="2" borderId="4" xfId="0" applyFont="1" applyFill="1" applyBorder="1" applyAlignment="1">
      <alignment horizontal="center"/>
    </xf>
    <xf numFmtId="0" fontId="616" fillId="2" borderId="5" xfId="0" applyFont="1" applyFill="1" applyBorder="1"/>
    <xf numFmtId="0" fontId="617" fillId="2" borderId="2" xfId="0" applyFont="1" applyFill="1" applyBorder="1"/>
    <xf numFmtId="0" fontId="618" fillId="2" borderId="2" xfId="0" applyFont="1" applyFill="1" applyBorder="1"/>
    <xf numFmtId="0" fontId="619" fillId="2" borderId="4" xfId="0" applyFont="1" applyFill="1" applyBorder="1"/>
    <xf numFmtId="0" fontId="620" fillId="2" borderId="6" xfId="0" applyFont="1" applyFill="1" applyBorder="1" applyAlignment="1">
      <alignment horizontal="center"/>
    </xf>
    <xf numFmtId="0" fontId="621" fillId="2" borderId="6" xfId="0" applyFont="1" applyFill="1" applyBorder="1"/>
    <xf numFmtId="0" fontId="622" fillId="2" borderId="7" xfId="0" applyFont="1" applyFill="1" applyBorder="1"/>
    <xf numFmtId="0" fontId="623" fillId="2" borderId="2" xfId="0" applyFont="1" applyFill="1" applyBorder="1"/>
    <xf numFmtId="14" fontId="624" fillId="0" borderId="0" xfId="0" applyNumberFormat="1" applyFont="1"/>
    <xf numFmtId="0" fontId="625" fillId="2" borderId="1" xfId="0" applyFont="1" applyFill="1" applyBorder="1"/>
    <xf numFmtId="14" fontId="626" fillId="2" borderId="1" xfId="0" applyNumberFormat="1" applyFont="1" applyFill="1" applyBorder="1"/>
    <xf numFmtId="0" fontId="627" fillId="2" borderId="1" xfId="0" applyFont="1" applyFill="1" applyBorder="1"/>
    <xf numFmtId="0" fontId="628" fillId="2" borderId="1" xfId="0" applyFont="1" applyFill="1" applyBorder="1"/>
    <xf numFmtId="0" fontId="629" fillId="2" borderId="1" xfId="0" applyFont="1" applyFill="1" applyBorder="1" applyAlignment="1">
      <alignment horizontal="center"/>
    </xf>
    <xf numFmtId="0" fontId="630" fillId="2" borderId="1" xfId="0" applyFont="1" applyFill="1" applyBorder="1" applyAlignment="1">
      <alignment horizontal="center"/>
    </xf>
    <xf numFmtId="0" fontId="631" fillId="2" borderId="1" xfId="0" applyFont="1" applyFill="1" applyBorder="1" applyAlignment="1">
      <alignment horizontal="center"/>
    </xf>
    <xf numFmtId="0" fontId="632" fillId="2" borderId="1" xfId="0" applyFont="1" applyFill="1" applyBorder="1" applyAlignment="1">
      <alignment horizontal="center"/>
    </xf>
    <xf numFmtId="0" fontId="633" fillId="2" borderId="2" xfId="0" applyFont="1" applyFill="1" applyBorder="1"/>
    <xf numFmtId="0" fontId="634" fillId="2" borderId="2" xfId="0" applyFont="1" applyFill="1" applyBorder="1" applyAlignment="1">
      <alignment vertical="center"/>
    </xf>
    <xf numFmtId="0" fontId="635" fillId="2" borderId="2" xfId="0" applyFont="1" applyFill="1" applyBorder="1" applyAlignment="1">
      <alignment vertical="center"/>
    </xf>
    <xf numFmtId="0" fontId="636" fillId="2" borderId="3" xfId="0" applyFont="1" applyFill="1" applyBorder="1" applyAlignment="1">
      <alignment vertical="center"/>
    </xf>
    <xf numFmtId="0" fontId="637" fillId="2" borderId="2" xfId="0" applyFont="1" applyFill="1" applyBorder="1" applyAlignment="1">
      <alignment horizontal="center"/>
    </xf>
    <xf numFmtId="0" fontId="638" fillId="2" borderId="2" xfId="0" applyFont="1" applyFill="1" applyBorder="1" applyAlignment="1">
      <alignment horizontal="center"/>
    </xf>
    <xf numFmtId="0" fontId="639" fillId="2" borderId="4" xfId="0" applyFont="1" applyFill="1" applyBorder="1" applyAlignment="1">
      <alignment horizontal="center"/>
    </xf>
    <xf numFmtId="0" fontId="640" fillId="2" borderId="1" xfId="0" applyFont="1" applyFill="1" applyBorder="1"/>
    <xf numFmtId="0" fontId="641" fillId="2" borderId="4" xfId="0" applyFont="1" applyFill="1" applyBorder="1" applyAlignment="1">
      <alignment horizontal="center"/>
    </xf>
    <xf numFmtId="0" fontId="642" fillId="2" borderId="5" xfId="0" applyFont="1" applyFill="1" applyBorder="1"/>
    <xf numFmtId="0" fontId="643" fillId="2" borderId="2" xfId="0" applyFont="1" applyFill="1" applyBorder="1"/>
    <xf numFmtId="0" fontId="644" fillId="2" borderId="2" xfId="0" applyFont="1" applyFill="1" applyBorder="1"/>
    <xf numFmtId="0" fontId="645" fillId="2" borderId="4" xfId="0" applyFont="1" applyFill="1" applyBorder="1"/>
    <xf numFmtId="0" fontId="646" fillId="2" borderId="6" xfId="0" applyFont="1" applyFill="1" applyBorder="1" applyAlignment="1">
      <alignment horizontal="center"/>
    </xf>
    <xf numFmtId="0" fontId="647" fillId="2" borderId="6" xfId="0" applyFont="1" applyFill="1" applyBorder="1"/>
    <xf numFmtId="0" fontId="648" fillId="2" borderId="7" xfId="0" applyFont="1" applyFill="1" applyBorder="1"/>
    <xf numFmtId="0" fontId="649" fillId="2" borderId="2" xfId="0" applyFont="1" applyFill="1" applyBorder="1"/>
    <xf numFmtId="14" fontId="650" fillId="0" borderId="0" xfId="0" applyNumberFormat="1" applyFont="1"/>
    <xf numFmtId="0" fontId="651" fillId="2" borderId="1" xfId="0" applyFont="1" applyFill="1" applyBorder="1"/>
    <xf numFmtId="14" fontId="652" fillId="2" borderId="1" xfId="0" applyNumberFormat="1" applyFont="1" applyFill="1" applyBorder="1"/>
    <xf numFmtId="0" fontId="653" fillId="2" borderId="1" xfId="0" applyFont="1" applyFill="1" applyBorder="1"/>
    <xf numFmtId="0" fontId="654" fillId="2" borderId="1" xfId="0" applyFont="1" applyFill="1" applyBorder="1"/>
    <xf numFmtId="0" fontId="655" fillId="2" borderId="1" xfId="0" applyFont="1" applyFill="1" applyBorder="1" applyAlignment="1">
      <alignment horizontal="center"/>
    </xf>
    <xf numFmtId="0" fontId="656" fillId="2" borderId="1" xfId="0" applyFont="1" applyFill="1" applyBorder="1" applyAlignment="1">
      <alignment horizontal="center"/>
    </xf>
    <xf numFmtId="0" fontId="657" fillId="2" borderId="1" xfId="0" applyFont="1" applyFill="1" applyBorder="1" applyAlignment="1">
      <alignment horizontal="center"/>
    </xf>
    <xf numFmtId="0" fontId="658" fillId="2" borderId="1" xfId="0" applyFont="1" applyFill="1" applyBorder="1" applyAlignment="1">
      <alignment horizontal="center"/>
    </xf>
    <xf numFmtId="0" fontId="659" fillId="2" borderId="2" xfId="0" applyFont="1" applyFill="1" applyBorder="1"/>
    <xf numFmtId="0" fontId="660" fillId="2" borderId="2" xfId="0" applyFont="1" applyFill="1" applyBorder="1" applyAlignment="1">
      <alignment vertical="center"/>
    </xf>
    <xf numFmtId="0" fontId="661" fillId="2" borderId="2" xfId="0" applyFont="1" applyFill="1" applyBorder="1" applyAlignment="1">
      <alignment vertical="center"/>
    </xf>
    <xf numFmtId="0" fontId="662" fillId="2" borderId="3" xfId="0" applyFont="1" applyFill="1" applyBorder="1" applyAlignment="1">
      <alignment vertical="center"/>
    </xf>
    <xf numFmtId="0" fontId="663" fillId="2" borderId="2" xfId="0" applyFont="1" applyFill="1" applyBorder="1" applyAlignment="1">
      <alignment horizontal="center"/>
    </xf>
    <xf numFmtId="0" fontId="664" fillId="2" borderId="2" xfId="0" applyFont="1" applyFill="1" applyBorder="1" applyAlignment="1">
      <alignment horizontal="center"/>
    </xf>
    <xf numFmtId="0" fontId="665" fillId="2" borderId="4" xfId="0" applyFont="1" applyFill="1" applyBorder="1" applyAlignment="1">
      <alignment horizontal="center"/>
    </xf>
    <xf numFmtId="0" fontId="666" fillId="2" borderId="1" xfId="0" applyFont="1" applyFill="1" applyBorder="1"/>
    <xf numFmtId="0" fontId="667" fillId="2" borderId="4" xfId="0" applyFont="1" applyFill="1" applyBorder="1" applyAlignment="1">
      <alignment horizontal="center"/>
    </xf>
    <xf numFmtId="0" fontId="668" fillId="2" borderId="5" xfId="0" applyFont="1" applyFill="1" applyBorder="1"/>
    <xf numFmtId="0" fontId="669" fillId="2" borderId="2" xfId="0" applyFont="1" applyFill="1" applyBorder="1"/>
    <xf numFmtId="0" fontId="670" fillId="2" borderId="2" xfId="0" applyFont="1" applyFill="1" applyBorder="1"/>
    <xf numFmtId="0" fontId="671" fillId="2" borderId="4" xfId="0" applyFont="1" applyFill="1" applyBorder="1"/>
    <xf numFmtId="0" fontId="672" fillId="2" borderId="6" xfId="0" applyFont="1" applyFill="1" applyBorder="1" applyAlignment="1">
      <alignment horizontal="center"/>
    </xf>
    <xf numFmtId="0" fontId="673" fillId="2" borderId="6" xfId="0" applyFont="1" applyFill="1" applyBorder="1"/>
    <xf numFmtId="0" fontId="674" fillId="2" borderId="7" xfId="0" applyFont="1" applyFill="1" applyBorder="1"/>
    <xf numFmtId="0" fontId="675" fillId="2" borderId="2" xfId="0" applyFont="1" applyFill="1" applyBorder="1"/>
    <xf numFmtId="14" fontId="676" fillId="0" borderId="0" xfId="0" applyNumberFormat="1" applyFont="1"/>
    <xf numFmtId="0" fontId="677" fillId="2" borderId="1" xfId="0" applyFont="1" applyFill="1" applyBorder="1"/>
    <xf numFmtId="14" fontId="678" fillId="2" borderId="1" xfId="0" applyNumberFormat="1" applyFont="1" applyFill="1" applyBorder="1"/>
    <xf numFmtId="0" fontId="679" fillId="2" borderId="1" xfId="0" applyFont="1" applyFill="1" applyBorder="1"/>
    <xf numFmtId="0" fontId="680" fillId="2" borderId="1" xfId="0" applyFont="1" applyFill="1" applyBorder="1"/>
    <xf numFmtId="0" fontId="681" fillId="2" borderId="1" xfId="0" applyFont="1" applyFill="1" applyBorder="1" applyAlignment="1">
      <alignment horizontal="center"/>
    </xf>
    <xf numFmtId="0" fontId="682" fillId="2" borderId="1" xfId="0" applyFont="1" applyFill="1" applyBorder="1" applyAlignment="1">
      <alignment horizontal="center"/>
    </xf>
    <xf numFmtId="0" fontId="683" fillId="2" borderId="1" xfId="0" applyFont="1" applyFill="1" applyBorder="1" applyAlignment="1">
      <alignment horizontal="center"/>
    </xf>
    <xf numFmtId="0" fontId="684" fillId="2" borderId="1" xfId="0" applyFont="1" applyFill="1" applyBorder="1" applyAlignment="1">
      <alignment horizontal="center"/>
    </xf>
    <xf numFmtId="0" fontId="685" fillId="2" borderId="2" xfId="0" applyFont="1" applyFill="1" applyBorder="1"/>
    <xf numFmtId="0" fontId="686" fillId="2" borderId="2" xfId="0" applyFont="1" applyFill="1" applyBorder="1" applyAlignment="1">
      <alignment vertical="center"/>
    </xf>
    <xf numFmtId="0" fontId="687" fillId="2" borderId="2" xfId="0" applyFont="1" applyFill="1" applyBorder="1" applyAlignment="1">
      <alignment vertical="center"/>
    </xf>
    <xf numFmtId="0" fontId="688" fillId="2" borderId="2" xfId="0" applyFont="1" applyFill="1" applyBorder="1" applyAlignment="1">
      <alignment horizontal="center"/>
    </xf>
    <xf numFmtId="0" fontId="689" fillId="2" borderId="2" xfId="0" applyFont="1" applyFill="1" applyBorder="1" applyAlignment="1">
      <alignment horizontal="center"/>
    </xf>
    <xf numFmtId="0" fontId="690" fillId="2" borderId="4" xfId="0" applyFont="1" applyFill="1" applyBorder="1" applyAlignment="1">
      <alignment horizontal="center"/>
    </xf>
    <xf numFmtId="0" fontId="691" fillId="2" borderId="1" xfId="0" applyFont="1" applyFill="1" applyBorder="1"/>
    <xf numFmtId="0" fontId="692" fillId="2" borderId="4" xfId="0" applyFont="1" applyFill="1" applyBorder="1" applyAlignment="1">
      <alignment horizontal="center"/>
    </xf>
    <xf numFmtId="0" fontId="693" fillId="2" borderId="5" xfId="0" applyFont="1" applyFill="1" applyBorder="1"/>
    <xf numFmtId="0" fontId="694" fillId="2" borderId="2" xfId="0" applyFont="1" applyFill="1" applyBorder="1"/>
    <xf numFmtId="0" fontId="695" fillId="2" borderId="2" xfId="0" applyFont="1" applyFill="1" applyBorder="1"/>
    <xf numFmtId="0" fontId="696" fillId="2" borderId="4" xfId="0" applyFont="1" applyFill="1" applyBorder="1"/>
    <xf numFmtId="0" fontId="697" fillId="2" borderId="6" xfId="0" applyFont="1" applyFill="1" applyBorder="1" applyAlignment="1">
      <alignment horizontal="center"/>
    </xf>
    <xf numFmtId="0" fontId="698" fillId="2" borderId="6" xfId="0" applyFont="1" applyFill="1" applyBorder="1"/>
    <xf numFmtId="0" fontId="699" fillId="2" borderId="7" xfId="0" applyFont="1" applyFill="1" applyBorder="1"/>
    <xf numFmtId="0" fontId="700" fillId="2" borderId="2" xfId="0" applyFont="1" applyFill="1" applyBorder="1"/>
    <xf numFmtId="14" fontId="701" fillId="0" borderId="0" xfId="0" applyNumberFormat="1" applyFont="1"/>
    <xf numFmtId="0" fontId="702" fillId="2" borderId="1" xfId="0" applyFont="1" applyFill="1" applyBorder="1"/>
    <xf numFmtId="0" fontId="703" fillId="2" borderId="1" xfId="0" applyFont="1" applyFill="1" applyBorder="1"/>
    <xf numFmtId="0" fontId="704" fillId="2" borderId="1" xfId="0" applyFont="1" applyFill="1" applyBorder="1" applyAlignment="1">
      <alignment vertical="center"/>
    </xf>
    <xf numFmtId="0" fontId="705" fillId="2" borderId="1" xfId="0" applyFont="1" applyFill="1" applyBorder="1" applyAlignment="1">
      <alignment horizontal="center" vertical="center"/>
    </xf>
    <xf numFmtId="0" fontId="712" fillId="4" borderId="2" xfId="0" applyFont="1" applyFill="1" applyBorder="1" applyAlignment="1">
      <alignment horizontal="center" vertical="center"/>
    </xf>
    <xf numFmtId="0" fontId="713" fillId="2" borderId="2" xfId="0" applyFont="1" applyFill="1" applyBorder="1" applyAlignment="1">
      <alignment horizontal="center" vertical="center"/>
    </xf>
    <xf numFmtId="0" fontId="714" fillId="5" borderId="3" xfId="0" applyFont="1" applyFill="1" applyBorder="1" applyAlignment="1">
      <alignment horizontal="center" vertical="center"/>
    </xf>
    <xf numFmtId="0" fontId="715" fillId="6" borderId="15" xfId="0" applyFont="1" applyFill="1" applyBorder="1" applyAlignment="1">
      <alignment vertical="center"/>
    </xf>
    <xf numFmtId="0" fontId="716" fillId="2" borderId="16" xfId="0" applyFont="1" applyFill="1" applyBorder="1" applyAlignment="1">
      <alignment horizontal="left" vertical="center"/>
    </xf>
    <xf numFmtId="0" fontId="717" fillId="7" borderId="17" xfId="0" applyFont="1" applyFill="1" applyBorder="1" applyAlignment="1">
      <alignment vertical="center"/>
    </xf>
    <xf numFmtId="0" fontId="718" fillId="8" borderId="18" xfId="0" applyFont="1" applyFill="1" applyBorder="1" applyAlignment="1">
      <alignment horizontal="center" vertical="center"/>
    </xf>
    <xf numFmtId="0" fontId="719" fillId="8" borderId="19" xfId="0" applyFont="1" applyFill="1" applyBorder="1" applyAlignment="1">
      <alignment horizontal="center" vertical="center"/>
    </xf>
    <xf numFmtId="0" fontId="720" fillId="8" borderId="15" xfId="0" applyFont="1" applyFill="1" applyBorder="1" applyAlignment="1">
      <alignment horizontal="center" vertical="center"/>
    </xf>
    <xf numFmtId="0" fontId="721" fillId="2" borderId="15" xfId="0" applyFont="1" applyFill="1" applyBorder="1" applyAlignment="1" applyProtection="1">
      <alignment horizontal="right" vertical="center"/>
      <protection locked="0"/>
    </xf>
    <xf numFmtId="0" fontId="722" fillId="2" borderId="15" xfId="0" applyFont="1" applyFill="1" applyBorder="1" applyAlignment="1">
      <alignment vertical="center"/>
    </xf>
    <xf numFmtId="0" fontId="723" fillId="2" borderId="16" xfId="0" applyFont="1" applyFill="1" applyBorder="1" applyAlignment="1">
      <alignment horizontal="center" vertical="center"/>
    </xf>
    <xf numFmtId="0" fontId="724" fillId="9" borderId="15" xfId="0" applyFont="1" applyFill="1" applyBorder="1" applyAlignment="1" applyProtection="1">
      <alignment horizontal="center" vertical="center"/>
      <protection locked="0"/>
    </xf>
    <xf numFmtId="0" fontId="725" fillId="2" borderId="15" xfId="0" applyFont="1" applyFill="1" applyBorder="1" applyAlignment="1">
      <alignment horizontal="center" vertical="center"/>
    </xf>
    <xf numFmtId="0" fontId="726" fillId="2" borderId="19" xfId="0" applyFont="1" applyFill="1" applyBorder="1" applyAlignment="1">
      <alignment horizontal="center" vertical="center"/>
    </xf>
    <xf numFmtId="0" fontId="727" fillId="10" borderId="2" xfId="0" applyFont="1" applyFill="1" applyBorder="1" applyAlignment="1">
      <alignment horizontal="center" vertical="center"/>
    </xf>
    <xf numFmtId="0" fontId="728" fillId="7" borderId="4" xfId="0" applyFont="1" applyFill="1" applyBorder="1" applyAlignment="1">
      <alignment vertical="center"/>
    </xf>
    <xf numFmtId="0" fontId="729" fillId="8" borderId="20" xfId="0" applyFont="1" applyFill="1" applyBorder="1" applyAlignment="1">
      <alignment horizontal="center" vertical="center"/>
    </xf>
    <xf numFmtId="0" fontId="730" fillId="8" borderId="21" xfId="0" applyFont="1" applyFill="1" applyBorder="1" applyAlignment="1">
      <alignment horizontal="center" vertical="center"/>
    </xf>
    <xf numFmtId="0" fontId="731" fillId="8" borderId="16" xfId="0" applyFont="1" applyFill="1" applyBorder="1" applyAlignment="1">
      <alignment horizontal="center" vertical="center"/>
    </xf>
    <xf numFmtId="0" fontId="732" fillId="2" borderId="16" xfId="0" applyFont="1" applyFill="1" applyBorder="1" applyAlignment="1" applyProtection="1">
      <alignment horizontal="right" vertical="center"/>
      <protection locked="0"/>
    </xf>
    <xf numFmtId="0" fontId="733" fillId="2" borderId="21" xfId="0" applyFont="1" applyFill="1" applyBorder="1" applyAlignment="1">
      <alignment horizontal="center" vertical="center"/>
    </xf>
    <xf numFmtId="0" fontId="734" fillId="2" borderId="2" xfId="0" applyFont="1" applyFill="1" applyBorder="1" applyAlignment="1">
      <alignment horizontal="center" vertical="center"/>
    </xf>
    <xf numFmtId="0" fontId="735" fillId="7" borderId="6" xfId="0" applyFont="1" applyFill="1" applyBorder="1" applyAlignment="1">
      <alignment vertical="center"/>
    </xf>
    <xf numFmtId="0" fontId="736" fillId="7" borderId="9" xfId="0" applyFont="1" applyFill="1" applyBorder="1" applyAlignment="1">
      <alignment vertical="center"/>
    </xf>
    <xf numFmtId="0" fontId="737" fillId="11" borderId="20" xfId="0" applyFont="1" applyFill="1" applyBorder="1" applyAlignment="1">
      <alignment horizontal="center" vertical="center"/>
    </xf>
    <xf numFmtId="0" fontId="738" fillId="11" borderId="21" xfId="0" applyFont="1" applyFill="1" applyBorder="1" applyAlignment="1">
      <alignment horizontal="center" vertical="center"/>
    </xf>
    <xf numFmtId="0" fontId="739" fillId="11" borderId="16" xfId="0" applyFont="1" applyFill="1" applyBorder="1" applyAlignment="1">
      <alignment horizontal="center" vertical="center"/>
    </xf>
    <xf numFmtId="0" fontId="740" fillId="12" borderId="22" xfId="0" applyFont="1" applyFill="1" applyBorder="1" applyAlignment="1">
      <alignment horizontal="center" vertical="center"/>
    </xf>
    <xf numFmtId="0" fontId="741" fillId="2" borderId="22" xfId="0" applyFont="1" applyFill="1" applyBorder="1" applyAlignment="1">
      <alignment horizontal="center" vertical="center"/>
    </xf>
    <xf numFmtId="0" fontId="742" fillId="5" borderId="23" xfId="0" applyFont="1" applyFill="1" applyBorder="1" applyAlignment="1">
      <alignment horizontal="center" vertical="center"/>
    </xf>
    <xf numFmtId="0" fontId="743" fillId="2" borderId="23" xfId="0" applyFont="1" applyFill="1" applyBorder="1" applyAlignment="1">
      <alignment vertical="center"/>
    </xf>
    <xf numFmtId="0" fontId="744" fillId="2" borderId="24" xfId="0" applyFont="1" applyFill="1" applyBorder="1" applyAlignment="1">
      <alignment horizontal="left" vertical="center"/>
    </xf>
    <xf numFmtId="0" fontId="745" fillId="7" borderId="25" xfId="0" applyFont="1" applyFill="1" applyBorder="1" applyAlignment="1">
      <alignment vertical="center"/>
    </xf>
    <xf numFmtId="0" fontId="746" fillId="12" borderId="6" xfId="0" applyFont="1" applyFill="1" applyBorder="1" applyAlignment="1">
      <alignment horizontal="center" vertical="center"/>
    </xf>
    <xf numFmtId="0" fontId="747" fillId="2" borderId="6" xfId="0" applyFont="1" applyFill="1" applyBorder="1" applyAlignment="1">
      <alignment horizontal="center" vertical="center"/>
    </xf>
    <xf numFmtId="0" fontId="748" fillId="5" borderId="17" xfId="0" applyFont="1" applyFill="1" applyBorder="1" applyAlignment="1">
      <alignment horizontal="center" vertical="center"/>
    </xf>
    <xf numFmtId="0" fontId="749" fillId="10" borderId="26" xfId="0" applyFont="1" applyFill="1" applyBorder="1" applyAlignment="1">
      <alignment vertical="center"/>
    </xf>
    <xf numFmtId="0" fontId="750" fillId="2" borderId="26" xfId="0" applyFont="1" applyFill="1" applyBorder="1" applyAlignment="1">
      <alignment horizontal="left" vertical="center"/>
    </xf>
    <xf numFmtId="0" fontId="751" fillId="13" borderId="20" xfId="0" applyFont="1" applyFill="1" applyBorder="1" applyAlignment="1">
      <alignment horizontal="center" vertical="center"/>
    </xf>
    <xf numFmtId="0" fontId="752" fillId="13" borderId="21" xfId="0" applyFont="1" applyFill="1" applyBorder="1" applyAlignment="1">
      <alignment horizontal="center" vertical="center"/>
    </xf>
    <xf numFmtId="0" fontId="753" fillId="13" borderId="16" xfId="0" applyFont="1" applyFill="1" applyBorder="1" applyAlignment="1">
      <alignment horizontal="center" vertical="center"/>
    </xf>
    <xf numFmtId="0" fontId="754" fillId="10" borderId="15" xfId="0" applyFont="1" applyFill="1" applyBorder="1" applyAlignment="1">
      <alignment vertical="center"/>
    </xf>
    <xf numFmtId="0" fontId="755" fillId="7" borderId="12" xfId="0" applyFont="1" applyFill="1" applyBorder="1" applyAlignment="1">
      <alignment vertical="center"/>
    </xf>
    <xf numFmtId="0" fontId="756" fillId="12" borderId="27" xfId="0" applyFont="1" applyFill="1" applyBorder="1" applyAlignment="1">
      <alignment horizontal="center" vertical="center"/>
    </xf>
    <xf numFmtId="0" fontId="757" fillId="2" borderId="27" xfId="0" applyFont="1" applyFill="1" applyBorder="1" applyAlignment="1">
      <alignment horizontal="center" vertical="center"/>
    </xf>
    <xf numFmtId="0" fontId="758" fillId="5" borderId="28" xfId="0" applyFont="1" applyFill="1" applyBorder="1" applyAlignment="1">
      <alignment horizontal="center" vertical="center"/>
    </xf>
    <xf numFmtId="0" fontId="759" fillId="2" borderId="28" xfId="0" applyFont="1" applyFill="1" applyBorder="1" applyAlignment="1">
      <alignment vertical="center"/>
    </xf>
    <xf numFmtId="0" fontId="760" fillId="2" borderId="29" xfId="0" applyFont="1" applyFill="1" applyBorder="1" applyAlignment="1">
      <alignment horizontal="left" vertical="center"/>
    </xf>
    <xf numFmtId="0" fontId="761" fillId="14" borderId="20" xfId="0" applyFont="1" applyFill="1" applyBorder="1" applyAlignment="1">
      <alignment horizontal="center" vertical="center"/>
    </xf>
    <xf numFmtId="0" fontId="762" fillId="14" borderId="21" xfId="0" applyFont="1" applyFill="1" applyBorder="1" applyAlignment="1">
      <alignment horizontal="center" vertical="center"/>
    </xf>
    <xf numFmtId="0" fontId="763" fillId="14" borderId="16" xfId="0" applyFont="1" applyFill="1" applyBorder="1" applyAlignment="1">
      <alignment horizontal="center" vertical="center"/>
    </xf>
    <xf numFmtId="0" fontId="764" fillId="14" borderId="22" xfId="0" applyFont="1" applyFill="1" applyBorder="1" applyAlignment="1">
      <alignment horizontal="center" vertical="center"/>
    </xf>
    <xf numFmtId="0" fontId="765" fillId="14" borderId="6" xfId="0" applyFont="1" applyFill="1" applyBorder="1" applyAlignment="1">
      <alignment horizontal="center" vertical="center"/>
    </xf>
    <xf numFmtId="0" fontId="766" fillId="6" borderId="2" xfId="0" applyFont="1" applyFill="1" applyBorder="1" applyAlignment="1">
      <alignment horizontal="center" vertical="center"/>
    </xf>
    <xf numFmtId="0" fontId="767" fillId="13" borderId="30" xfId="0" applyFont="1" applyFill="1" applyBorder="1" applyAlignment="1">
      <alignment horizontal="center" vertical="center"/>
    </xf>
    <xf numFmtId="0" fontId="768" fillId="2" borderId="30" xfId="0" applyFont="1" applyFill="1" applyBorder="1" applyAlignment="1">
      <alignment horizontal="center" vertical="center"/>
    </xf>
    <xf numFmtId="0" fontId="769" fillId="5" borderId="31" xfId="0" applyFont="1" applyFill="1" applyBorder="1" applyAlignment="1">
      <alignment horizontal="center" vertical="center"/>
    </xf>
    <xf numFmtId="0" fontId="770" fillId="2" borderId="31" xfId="0" applyFont="1" applyFill="1" applyBorder="1" applyAlignment="1">
      <alignment vertical="center"/>
    </xf>
    <xf numFmtId="0" fontId="771" fillId="2" borderId="32" xfId="0" applyFont="1" applyFill="1" applyBorder="1" applyAlignment="1">
      <alignment horizontal="left" vertical="center"/>
    </xf>
    <xf numFmtId="0" fontId="772" fillId="7" borderId="10" xfId="0" applyFont="1" applyFill="1" applyBorder="1" applyAlignment="1">
      <alignment vertical="center"/>
    </xf>
    <xf numFmtId="0" fontId="773" fillId="13" borderId="6" xfId="0" applyFont="1" applyFill="1" applyBorder="1" applyAlignment="1">
      <alignment horizontal="center" vertical="center"/>
    </xf>
    <xf numFmtId="0" fontId="774" fillId="12" borderId="20" xfId="0" applyFont="1" applyFill="1" applyBorder="1" applyAlignment="1">
      <alignment horizontal="center" vertical="center"/>
    </xf>
    <xf numFmtId="0" fontId="775" fillId="12" borderId="21" xfId="0" applyFont="1" applyFill="1" applyBorder="1" applyAlignment="1">
      <alignment horizontal="center" vertical="center"/>
    </xf>
    <xf numFmtId="0" fontId="776" fillId="12" borderId="16" xfId="0" applyFont="1" applyFill="1" applyBorder="1" applyAlignment="1">
      <alignment horizontal="center" vertical="center"/>
    </xf>
    <xf numFmtId="0" fontId="777" fillId="11" borderId="33" xfId="0" applyFont="1" applyFill="1" applyBorder="1" applyAlignment="1">
      <alignment horizontal="center" vertical="center"/>
    </xf>
    <xf numFmtId="0" fontId="778" fillId="2" borderId="33" xfId="0" applyFont="1" applyFill="1" applyBorder="1" applyAlignment="1">
      <alignment horizontal="center" vertical="center"/>
    </xf>
    <xf numFmtId="0" fontId="779" fillId="5" borderId="34" xfId="0" applyFont="1" applyFill="1" applyBorder="1" applyAlignment="1">
      <alignment horizontal="center" vertical="center"/>
    </xf>
    <xf numFmtId="0" fontId="780" fillId="2" borderId="34" xfId="0" applyFont="1" applyFill="1" applyBorder="1" applyAlignment="1">
      <alignment vertical="center"/>
    </xf>
    <xf numFmtId="0" fontId="781" fillId="2" borderId="35" xfId="0" applyFont="1" applyFill="1" applyBorder="1" applyAlignment="1">
      <alignment horizontal="left" vertical="center"/>
    </xf>
    <xf numFmtId="0" fontId="782" fillId="7" borderId="1" xfId="0" applyFont="1" applyFill="1" applyBorder="1" applyAlignment="1">
      <alignment horizontal="center" vertical="center"/>
    </xf>
    <xf numFmtId="0" fontId="783" fillId="11" borderId="6" xfId="0" applyFont="1" applyFill="1" applyBorder="1" applyAlignment="1">
      <alignment horizontal="center" vertical="center"/>
    </xf>
    <xf numFmtId="0" fontId="784" fillId="7" borderId="8" xfId="0" applyFont="1" applyFill="1" applyBorder="1" applyAlignment="1">
      <alignment vertical="center"/>
    </xf>
    <xf numFmtId="0" fontId="785" fillId="2" borderId="17" xfId="0" applyFont="1" applyFill="1" applyBorder="1" applyAlignment="1">
      <alignment horizontal="center" vertical="center"/>
    </xf>
    <xf numFmtId="0" fontId="786" fillId="2" borderId="17" xfId="0" applyFont="1" applyFill="1" applyBorder="1" applyAlignment="1">
      <alignment horizontal="center" vertical="center"/>
    </xf>
    <xf numFmtId="0" fontId="787" fillId="3" borderId="18" xfId="0" applyFont="1" applyFill="1" applyBorder="1" applyAlignment="1">
      <alignment horizontal="center" vertical="center"/>
    </xf>
    <xf numFmtId="0" fontId="788" fillId="3" borderId="19" xfId="0" applyFont="1" applyFill="1" applyBorder="1" applyAlignment="1">
      <alignment horizontal="center" vertical="center"/>
    </xf>
    <xf numFmtId="0" fontId="789" fillId="3" borderId="15" xfId="0" applyFont="1" applyFill="1" applyBorder="1" applyAlignment="1">
      <alignment horizontal="center" vertical="center"/>
    </xf>
    <xf numFmtId="0" fontId="790" fillId="3" borderId="20" xfId="0" applyFont="1" applyFill="1" applyBorder="1" applyAlignment="1">
      <alignment horizontal="center" vertical="center"/>
    </xf>
    <xf numFmtId="0" fontId="791" fillId="3" borderId="21" xfId="0" applyFont="1" applyFill="1" applyBorder="1" applyAlignment="1">
      <alignment horizontal="center" vertical="center"/>
    </xf>
    <xf numFmtId="0" fontId="792" fillId="3" borderId="16" xfId="0" applyFont="1" applyFill="1" applyBorder="1" applyAlignment="1">
      <alignment horizontal="center" vertical="center"/>
    </xf>
    <xf numFmtId="0" fontId="793" fillId="7" borderId="36" xfId="0" applyFont="1" applyFill="1" applyBorder="1" applyAlignment="1">
      <alignment vertical="center"/>
    </xf>
    <xf numFmtId="0" fontId="794" fillId="7" borderId="1" xfId="0" applyFont="1" applyFill="1" applyBorder="1" applyAlignment="1">
      <alignment vertical="center"/>
    </xf>
    <xf numFmtId="0" fontId="795" fillId="2" borderId="1" xfId="0" applyFont="1" applyFill="1" applyBorder="1" applyAlignment="1">
      <alignment horizontal="center" vertical="center"/>
    </xf>
    <xf numFmtId="0" fontId="684" fillId="2" borderId="17" xfId="0" applyFont="1" applyFill="1" applyBorder="1" applyAlignment="1">
      <alignment horizontal="center"/>
    </xf>
    <xf numFmtId="0" fontId="685" fillId="2" borderId="17" xfId="0" applyFont="1" applyFill="1" applyBorder="1"/>
    <xf numFmtId="0" fontId="686" fillId="2" borderId="17" xfId="0" applyFont="1" applyFill="1" applyBorder="1" applyAlignment="1">
      <alignment vertical="center"/>
    </xf>
    <xf numFmtId="0" fontId="687" fillId="2" borderId="17" xfId="0" applyFont="1" applyFill="1" applyBorder="1" applyAlignment="1">
      <alignment vertical="center"/>
    </xf>
    <xf numFmtId="0" fontId="0" fillId="15" borderId="0" xfId="0" applyFill="1"/>
    <xf numFmtId="0" fontId="4" fillId="2" borderId="2" xfId="0" applyFont="1" applyFill="1" applyBorder="1"/>
    <xf numFmtId="0" fontId="707" fillId="3" borderId="3" xfId="0" applyFont="1" applyFill="1" applyBorder="1" applyAlignment="1">
      <alignment vertical="center"/>
    </xf>
    <xf numFmtId="0" fontId="708" fillId="3" borderId="11" xfId="0" applyFont="1" applyFill="1" applyBorder="1" applyAlignment="1">
      <alignment vertical="center"/>
    </xf>
    <xf numFmtId="0" fontId="741" fillId="16" borderId="22" xfId="0" applyFont="1" applyFill="1" applyBorder="1" applyAlignment="1">
      <alignment horizontal="center" vertical="center"/>
    </xf>
    <xf numFmtId="0" fontId="757" fillId="16" borderId="27" xfId="0" applyFont="1" applyFill="1" applyBorder="1" applyAlignment="1">
      <alignment horizontal="center" vertical="center"/>
    </xf>
    <xf numFmtId="0" fontId="709" fillId="2" borderId="13" xfId="0" applyFont="1" applyFill="1" applyBorder="1" applyAlignment="1">
      <alignment horizontal="center" vertical="center"/>
    </xf>
    <xf numFmtId="0" fontId="710" fillId="2" borderId="14" xfId="0" applyFont="1" applyFill="1" applyBorder="1" applyAlignment="1">
      <alignment horizontal="center" vertical="center"/>
    </xf>
    <xf numFmtId="0" fontId="711" fillId="2" borderId="5" xfId="0" applyFont="1" applyFill="1" applyBorder="1" applyAlignment="1">
      <alignment horizontal="center" vertical="center"/>
    </xf>
    <xf numFmtId="0" fontId="706" fillId="3" borderId="8" xfId="0" applyFont="1" applyFill="1" applyBorder="1" applyAlignment="1">
      <alignment horizontal="center" vertical="center"/>
    </xf>
    <xf numFmtId="0" fontId="706" fillId="3" borderId="3" xfId="0" applyFont="1" applyFill="1" applyBorder="1" applyAlignment="1">
      <alignment horizontal="center" vertical="center"/>
    </xf>
    <xf numFmtId="0" fontId="706" fillId="3" borderId="10" xfId="0" applyFont="1" applyFill="1" applyBorder="1" applyAlignment="1">
      <alignment horizontal="center" vertical="center"/>
    </xf>
    <xf numFmtId="0" fontId="706" fillId="3" borderId="11" xfId="0" applyFont="1" applyFill="1" applyBorder="1" applyAlignment="1">
      <alignment horizontal="center" vertical="center"/>
    </xf>
    <xf numFmtId="0" fontId="707" fillId="3" borderId="3" xfId="0" applyFont="1" applyFill="1" applyBorder="1" applyAlignment="1">
      <alignment horizontal="center" vertical="center"/>
    </xf>
    <xf numFmtId="0" fontId="707" fillId="3" borderId="9" xfId="0" applyFont="1" applyFill="1" applyBorder="1" applyAlignment="1">
      <alignment horizontal="center" vertical="center"/>
    </xf>
    <xf numFmtId="0" fontId="707" fillId="3" borderId="11" xfId="0" applyFont="1" applyFill="1" applyBorder="1" applyAlignment="1">
      <alignment horizontal="center" vertical="center"/>
    </xf>
    <xf numFmtId="0" fontId="707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C2C09BC9-7E07-4DCC-A213-7DC960440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81000"/>
          <a:ext cx="6381318" cy="6096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53" workbookViewId="0">
      <selection activeCell="A54" sqref="A54"/>
    </sheetView>
  </sheetViews>
  <sheetFormatPr baseColWidth="10" defaultColWidth="9.140625" defaultRowHeight="15" x14ac:dyDescent="0.25"/>
  <cols>
    <col min="2" max="2" width="33.140625" bestFit="1" customWidth="1"/>
    <col min="3" max="3" width="27.5703125" bestFit="1" customWidth="1"/>
    <col min="4" max="4" width="16.28515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259</v>
      </c>
    </row>
    <row r="4" spans="1:6" x14ac:dyDescent="0.25">
      <c r="A4" s="794">
        <v>2860</v>
      </c>
      <c r="B4" s="794" t="s">
        <v>7</v>
      </c>
      <c r="C4" s="794" t="s">
        <v>8</v>
      </c>
      <c r="D4" s="794">
        <v>208</v>
      </c>
      <c r="E4" s="794">
        <v>1097</v>
      </c>
      <c r="F4" s="794">
        <v>1</v>
      </c>
    </row>
    <row r="5" spans="1:6" x14ac:dyDescent="0.25">
      <c r="A5" s="794">
        <v>2206</v>
      </c>
      <c r="B5" s="794" t="s">
        <v>91</v>
      </c>
      <c r="C5" s="794" t="s">
        <v>18</v>
      </c>
      <c r="D5" s="794">
        <v>2243</v>
      </c>
      <c r="E5" s="794">
        <v>1030</v>
      </c>
      <c r="F5" s="794">
        <v>1</v>
      </c>
    </row>
    <row r="6" spans="1:6" x14ac:dyDescent="0.25">
      <c r="A6" s="794">
        <v>2573</v>
      </c>
      <c r="B6" s="794" t="s">
        <v>92</v>
      </c>
      <c r="C6" s="794" t="s">
        <v>93</v>
      </c>
      <c r="D6" s="794">
        <v>2586</v>
      </c>
      <c r="E6" s="794">
        <v>1030</v>
      </c>
      <c r="F6" s="794">
        <v>1</v>
      </c>
    </row>
    <row r="7" spans="1:6" x14ac:dyDescent="0.25">
      <c r="A7">
        <v>2295</v>
      </c>
      <c r="B7" t="s">
        <v>9</v>
      </c>
      <c r="C7" t="s">
        <v>10</v>
      </c>
      <c r="D7">
        <v>210</v>
      </c>
      <c r="E7">
        <v>1094</v>
      </c>
      <c r="F7">
        <v>2</v>
      </c>
    </row>
    <row r="8" spans="1:6" x14ac:dyDescent="0.25">
      <c r="A8">
        <v>1642</v>
      </c>
      <c r="B8" t="s">
        <v>90</v>
      </c>
      <c r="C8" t="s">
        <v>74</v>
      </c>
      <c r="D8">
        <v>1705</v>
      </c>
      <c r="E8">
        <v>1030</v>
      </c>
      <c r="F8">
        <v>2</v>
      </c>
    </row>
    <row r="9" spans="1:6" x14ac:dyDescent="0.25">
      <c r="A9">
        <v>2603</v>
      </c>
      <c r="B9" t="s">
        <v>94</v>
      </c>
      <c r="C9" t="s">
        <v>95</v>
      </c>
      <c r="D9">
        <v>2611</v>
      </c>
      <c r="E9">
        <v>1030</v>
      </c>
      <c r="F9">
        <v>2</v>
      </c>
    </row>
    <row r="10" spans="1:6" x14ac:dyDescent="0.25">
      <c r="A10" s="794">
        <v>3161</v>
      </c>
      <c r="B10" s="794" t="s">
        <v>11</v>
      </c>
      <c r="C10" s="794" t="s">
        <v>12</v>
      </c>
      <c r="D10" s="794">
        <v>212</v>
      </c>
      <c r="E10" s="794">
        <v>1094</v>
      </c>
      <c r="F10" s="794">
        <v>3</v>
      </c>
    </row>
    <row r="11" spans="1:6" x14ac:dyDescent="0.25">
      <c r="A11" s="794">
        <v>4113</v>
      </c>
      <c r="B11" s="794" t="s">
        <v>89</v>
      </c>
      <c r="C11" s="794" t="s">
        <v>18</v>
      </c>
      <c r="D11" s="794">
        <v>299</v>
      </c>
      <c r="E11" s="794">
        <v>1040</v>
      </c>
      <c r="F11" s="794">
        <v>3</v>
      </c>
    </row>
    <row r="12" spans="1:6" x14ac:dyDescent="0.25">
      <c r="A12" s="794">
        <v>2751</v>
      </c>
      <c r="B12" s="794" t="s">
        <v>96</v>
      </c>
      <c r="C12" s="794" t="s">
        <v>97</v>
      </c>
      <c r="D12" s="794">
        <v>2741</v>
      </c>
      <c r="E12" s="794">
        <v>1030</v>
      </c>
      <c r="F12" s="794">
        <v>3</v>
      </c>
    </row>
    <row r="13" spans="1:6" x14ac:dyDescent="0.25">
      <c r="A13">
        <v>3012</v>
      </c>
      <c r="B13" t="s">
        <v>13</v>
      </c>
      <c r="C13" t="s">
        <v>14</v>
      </c>
      <c r="D13">
        <v>213</v>
      </c>
      <c r="E13">
        <v>1092</v>
      </c>
      <c r="F13">
        <v>4</v>
      </c>
    </row>
    <row r="14" spans="1:6" x14ac:dyDescent="0.25">
      <c r="A14">
        <v>4112</v>
      </c>
      <c r="B14" t="s">
        <v>87</v>
      </c>
      <c r="C14" t="s">
        <v>88</v>
      </c>
      <c r="D14">
        <v>298</v>
      </c>
      <c r="E14">
        <v>1040</v>
      </c>
      <c r="F14">
        <v>4</v>
      </c>
    </row>
    <row r="15" spans="1:6" x14ac:dyDescent="0.25">
      <c r="A15">
        <v>2887</v>
      </c>
      <c r="B15" t="s">
        <v>98</v>
      </c>
      <c r="C15" t="s">
        <v>97</v>
      </c>
      <c r="D15">
        <v>2858</v>
      </c>
      <c r="E15">
        <v>1030</v>
      </c>
      <c r="F15">
        <v>4</v>
      </c>
    </row>
    <row r="16" spans="1:6" x14ac:dyDescent="0.25">
      <c r="A16" s="794">
        <v>82</v>
      </c>
      <c r="B16" s="794" t="s">
        <v>15</v>
      </c>
      <c r="C16" s="794" t="s">
        <v>14</v>
      </c>
      <c r="D16" s="794">
        <v>215</v>
      </c>
      <c r="E16" s="794">
        <v>1091</v>
      </c>
      <c r="F16" s="794">
        <v>5</v>
      </c>
    </row>
    <row r="17" spans="1:6" x14ac:dyDescent="0.25">
      <c r="A17" s="794">
        <v>4089</v>
      </c>
      <c r="B17" s="794" t="s">
        <v>85</v>
      </c>
      <c r="C17" s="794" t="s">
        <v>86</v>
      </c>
      <c r="D17" s="794">
        <v>297</v>
      </c>
      <c r="E17" s="794">
        <v>1040</v>
      </c>
      <c r="F17" s="794">
        <v>5</v>
      </c>
    </row>
    <row r="18" spans="1:6" x14ac:dyDescent="0.25">
      <c r="A18" s="794">
        <v>3324</v>
      </c>
      <c r="B18" s="794" t="s">
        <v>99</v>
      </c>
      <c r="C18" s="794" t="s">
        <v>100</v>
      </c>
      <c r="D18" s="794">
        <v>3267</v>
      </c>
      <c r="E18" s="794">
        <v>1030</v>
      </c>
      <c r="F18" s="794">
        <v>5</v>
      </c>
    </row>
    <row r="19" spans="1:6" x14ac:dyDescent="0.25">
      <c r="A19">
        <v>3056</v>
      </c>
      <c r="B19" t="s">
        <v>16</v>
      </c>
      <c r="C19" t="s">
        <v>12</v>
      </c>
      <c r="D19">
        <v>216</v>
      </c>
      <c r="E19">
        <v>1091</v>
      </c>
      <c r="F19">
        <v>6</v>
      </c>
    </row>
    <row r="20" spans="1:6" x14ac:dyDescent="0.25">
      <c r="A20">
        <v>4085</v>
      </c>
      <c r="B20" t="s">
        <v>83</v>
      </c>
      <c r="C20" t="s">
        <v>84</v>
      </c>
      <c r="D20">
        <v>296</v>
      </c>
      <c r="E20">
        <v>1040</v>
      </c>
      <c r="F20">
        <v>6</v>
      </c>
    </row>
    <row r="21" spans="1:6" x14ac:dyDescent="0.25">
      <c r="A21">
        <v>3340</v>
      </c>
      <c r="B21" t="s">
        <v>101</v>
      </c>
      <c r="C21" t="s">
        <v>100</v>
      </c>
      <c r="D21">
        <v>3283</v>
      </c>
      <c r="E21">
        <v>1030</v>
      </c>
      <c r="F21">
        <v>6</v>
      </c>
    </row>
    <row r="22" spans="1:6" x14ac:dyDescent="0.25">
      <c r="A22" s="794">
        <v>3234</v>
      </c>
      <c r="B22" s="794" t="s">
        <v>17</v>
      </c>
      <c r="C22" s="794" t="s">
        <v>18</v>
      </c>
      <c r="D22" s="794">
        <v>217</v>
      </c>
      <c r="E22" s="794">
        <v>1089</v>
      </c>
      <c r="F22" s="794">
        <v>7</v>
      </c>
    </row>
    <row r="23" spans="1:6" x14ac:dyDescent="0.25">
      <c r="A23" s="794">
        <v>4084</v>
      </c>
      <c r="B23" s="794" t="s">
        <v>82</v>
      </c>
      <c r="C23" s="794" t="s">
        <v>63</v>
      </c>
      <c r="D23" s="794">
        <v>295</v>
      </c>
      <c r="E23" s="794">
        <v>1040</v>
      </c>
      <c r="F23" s="794">
        <v>7</v>
      </c>
    </row>
    <row r="24" spans="1:6" x14ac:dyDescent="0.25">
      <c r="A24" s="794">
        <v>3498</v>
      </c>
      <c r="B24" s="794" t="s">
        <v>102</v>
      </c>
      <c r="C24" s="794" t="s">
        <v>103</v>
      </c>
      <c r="D24" s="794">
        <v>3431</v>
      </c>
      <c r="E24" s="794">
        <v>1030</v>
      </c>
      <c r="F24" s="794">
        <v>7</v>
      </c>
    </row>
    <row r="25" spans="1:6" x14ac:dyDescent="0.25">
      <c r="A25">
        <v>3093</v>
      </c>
      <c r="B25" t="s">
        <v>19</v>
      </c>
      <c r="C25" t="s">
        <v>20</v>
      </c>
      <c r="D25">
        <v>219</v>
      </c>
      <c r="E25">
        <v>1087</v>
      </c>
      <c r="F25">
        <v>8</v>
      </c>
    </row>
    <row r="26" spans="1:6" x14ac:dyDescent="0.25">
      <c r="A26">
        <v>4041</v>
      </c>
      <c r="B26" t="s">
        <v>80</v>
      </c>
      <c r="C26" t="s">
        <v>81</v>
      </c>
      <c r="D26">
        <v>293</v>
      </c>
      <c r="E26">
        <v>1040</v>
      </c>
      <c r="F26">
        <v>8</v>
      </c>
    </row>
    <row r="27" spans="1:6" x14ac:dyDescent="0.25">
      <c r="A27">
        <v>3561</v>
      </c>
      <c r="B27" t="s">
        <v>104</v>
      </c>
      <c r="C27" t="s">
        <v>12</v>
      </c>
      <c r="D27">
        <v>3490</v>
      </c>
      <c r="E27">
        <v>1030</v>
      </c>
      <c r="F27">
        <v>8</v>
      </c>
    </row>
    <row r="28" spans="1:6" x14ac:dyDescent="0.25">
      <c r="A28" s="794">
        <v>2371</v>
      </c>
      <c r="B28" s="794" t="s">
        <v>21</v>
      </c>
      <c r="C28" s="794" t="s">
        <v>22</v>
      </c>
      <c r="D28" s="794">
        <v>222</v>
      </c>
      <c r="E28" s="794">
        <v>1085</v>
      </c>
      <c r="F28" s="794">
        <v>9</v>
      </c>
    </row>
    <row r="29" spans="1:6" x14ac:dyDescent="0.25">
      <c r="A29" s="794">
        <v>3963</v>
      </c>
      <c r="B29" s="794" t="s">
        <v>79</v>
      </c>
      <c r="C29" s="794" t="s">
        <v>78</v>
      </c>
      <c r="D29" s="794">
        <v>290</v>
      </c>
      <c r="E29" s="794">
        <v>1040</v>
      </c>
      <c r="F29" s="794">
        <v>9</v>
      </c>
    </row>
    <row r="30" spans="1:6" x14ac:dyDescent="0.25">
      <c r="A30" s="794">
        <v>3572</v>
      </c>
      <c r="B30" s="794" t="s">
        <v>105</v>
      </c>
      <c r="C30" s="794" t="s">
        <v>106</v>
      </c>
      <c r="D30" s="794">
        <v>3500</v>
      </c>
      <c r="E30" s="794">
        <v>1030</v>
      </c>
      <c r="F30" s="794">
        <v>9</v>
      </c>
    </row>
    <row r="31" spans="1:6" x14ac:dyDescent="0.25">
      <c r="A31">
        <v>2626</v>
      </c>
      <c r="B31" t="s">
        <v>23</v>
      </c>
      <c r="C31" t="s">
        <v>20</v>
      </c>
      <c r="D31">
        <v>223</v>
      </c>
      <c r="E31">
        <v>1085</v>
      </c>
      <c r="F31">
        <v>10</v>
      </c>
    </row>
    <row r="32" spans="1:6" x14ac:dyDescent="0.25">
      <c r="A32">
        <v>3960</v>
      </c>
      <c r="B32" t="s">
        <v>77</v>
      </c>
      <c r="C32" t="s">
        <v>78</v>
      </c>
      <c r="D32">
        <v>289</v>
      </c>
      <c r="E32">
        <v>1040</v>
      </c>
      <c r="F32">
        <v>10</v>
      </c>
    </row>
    <row r="33" spans="1:6" x14ac:dyDescent="0.25">
      <c r="A33">
        <v>3622</v>
      </c>
      <c r="B33" t="s">
        <v>107</v>
      </c>
      <c r="C33" t="s">
        <v>14</v>
      </c>
      <c r="D33">
        <v>3550</v>
      </c>
      <c r="E33">
        <v>1030</v>
      </c>
      <c r="F33">
        <v>10</v>
      </c>
    </row>
    <row r="34" spans="1:6" x14ac:dyDescent="0.25">
      <c r="A34" s="794">
        <v>3896</v>
      </c>
      <c r="B34" s="794" t="s">
        <v>24</v>
      </c>
      <c r="C34" s="794" t="s">
        <v>25</v>
      </c>
      <c r="D34" s="794">
        <v>224</v>
      </c>
      <c r="E34" s="794">
        <v>1083</v>
      </c>
      <c r="F34" s="794">
        <v>11</v>
      </c>
    </row>
    <row r="35" spans="1:6" x14ac:dyDescent="0.25">
      <c r="A35" s="794">
        <v>3787</v>
      </c>
      <c r="B35" s="794" t="s">
        <v>76</v>
      </c>
      <c r="C35" s="794" t="s">
        <v>43</v>
      </c>
      <c r="D35" s="794">
        <v>287</v>
      </c>
      <c r="E35" s="794">
        <v>1040</v>
      </c>
      <c r="F35" s="794">
        <v>11</v>
      </c>
    </row>
    <row r="36" spans="1:6" x14ac:dyDescent="0.25">
      <c r="A36" s="794">
        <v>3629</v>
      </c>
      <c r="B36" s="794" t="s">
        <v>108</v>
      </c>
      <c r="C36" s="794" t="s">
        <v>109</v>
      </c>
      <c r="D36" s="794">
        <v>3557</v>
      </c>
      <c r="E36" s="794">
        <v>1030</v>
      </c>
      <c r="F36" s="794">
        <v>11</v>
      </c>
    </row>
    <row r="37" spans="1:6" x14ac:dyDescent="0.25">
      <c r="A37">
        <v>400</v>
      </c>
      <c r="B37" t="s">
        <v>26</v>
      </c>
      <c r="C37" t="s">
        <v>10</v>
      </c>
      <c r="D37">
        <v>225</v>
      </c>
      <c r="E37">
        <v>1081</v>
      </c>
      <c r="F37">
        <v>12</v>
      </c>
    </row>
    <row r="38" spans="1:6" x14ac:dyDescent="0.25">
      <c r="A38">
        <v>3693</v>
      </c>
      <c r="B38" t="s">
        <v>75</v>
      </c>
      <c r="C38" t="s">
        <v>74</v>
      </c>
      <c r="D38">
        <v>284</v>
      </c>
      <c r="E38">
        <v>1040</v>
      </c>
      <c r="F38">
        <v>12</v>
      </c>
    </row>
    <row r="39" spans="1:6" x14ac:dyDescent="0.25">
      <c r="A39">
        <v>3634</v>
      </c>
      <c r="B39" t="s">
        <v>110</v>
      </c>
      <c r="C39" t="s">
        <v>31</v>
      </c>
      <c r="D39">
        <v>3562</v>
      </c>
      <c r="E39">
        <v>1030</v>
      </c>
      <c r="F39">
        <v>12</v>
      </c>
    </row>
    <row r="40" spans="1:6" x14ac:dyDescent="0.25">
      <c r="A40" s="794">
        <v>3305</v>
      </c>
      <c r="B40" s="794" t="s">
        <v>27</v>
      </c>
      <c r="C40" s="794" t="s">
        <v>28</v>
      </c>
      <c r="D40" s="794">
        <v>227</v>
      </c>
      <c r="E40" s="794">
        <v>1078</v>
      </c>
      <c r="F40" s="794">
        <v>13</v>
      </c>
    </row>
    <row r="41" spans="1:6" x14ac:dyDescent="0.25">
      <c r="A41" s="794">
        <v>3685</v>
      </c>
      <c r="B41" s="794" t="s">
        <v>73</v>
      </c>
      <c r="C41" s="794" t="s">
        <v>74</v>
      </c>
      <c r="D41" s="794">
        <v>283</v>
      </c>
      <c r="E41" s="794">
        <v>1040</v>
      </c>
      <c r="F41" s="794">
        <v>13</v>
      </c>
    </row>
    <row r="42" spans="1:6" x14ac:dyDescent="0.25">
      <c r="A42" s="794">
        <v>3676</v>
      </c>
      <c r="B42" s="794" t="s">
        <v>111</v>
      </c>
      <c r="C42" s="794" t="s">
        <v>12</v>
      </c>
      <c r="D42" s="794">
        <v>3600</v>
      </c>
      <c r="E42" s="794">
        <v>1030</v>
      </c>
      <c r="F42" s="794">
        <v>13</v>
      </c>
    </row>
    <row r="43" spans="1:6" x14ac:dyDescent="0.25">
      <c r="A43">
        <v>3434</v>
      </c>
      <c r="B43" t="s">
        <v>29</v>
      </c>
      <c r="C43" t="s">
        <v>10</v>
      </c>
      <c r="D43">
        <v>228</v>
      </c>
      <c r="E43">
        <v>1078</v>
      </c>
      <c r="F43">
        <v>14</v>
      </c>
    </row>
    <row r="44" spans="1:6" x14ac:dyDescent="0.25">
      <c r="A44">
        <v>2630</v>
      </c>
      <c r="B44" t="s">
        <v>71</v>
      </c>
      <c r="C44" t="s">
        <v>72</v>
      </c>
      <c r="D44">
        <v>281</v>
      </c>
      <c r="E44">
        <v>1040</v>
      </c>
      <c r="F44">
        <v>14</v>
      </c>
    </row>
    <row r="45" spans="1:6" x14ac:dyDescent="0.25">
      <c r="A45">
        <v>3719</v>
      </c>
      <c r="B45" t="s">
        <v>112</v>
      </c>
      <c r="C45" t="s">
        <v>12</v>
      </c>
      <c r="D45">
        <v>3638</v>
      </c>
      <c r="E45">
        <v>1030</v>
      </c>
      <c r="F45">
        <v>14</v>
      </c>
    </row>
    <row r="46" spans="1:6" x14ac:dyDescent="0.25">
      <c r="A46" s="794">
        <v>3157</v>
      </c>
      <c r="B46" s="794" t="s">
        <v>30</v>
      </c>
      <c r="C46" s="794" t="s">
        <v>31</v>
      </c>
      <c r="D46" s="794">
        <v>231</v>
      </c>
      <c r="E46" s="794">
        <v>1073</v>
      </c>
      <c r="F46" s="794">
        <v>15</v>
      </c>
    </row>
    <row r="47" spans="1:6" x14ac:dyDescent="0.25">
      <c r="A47" s="794">
        <v>327</v>
      </c>
      <c r="B47" s="794" t="s">
        <v>69</v>
      </c>
      <c r="C47" s="794" t="s">
        <v>70</v>
      </c>
      <c r="D47" s="794">
        <v>280</v>
      </c>
      <c r="E47" s="794">
        <v>1040</v>
      </c>
      <c r="F47" s="794">
        <v>15</v>
      </c>
    </row>
    <row r="48" spans="1:6" x14ac:dyDescent="0.25">
      <c r="A48" s="794">
        <v>3720</v>
      </c>
      <c r="B48" s="794" t="s">
        <v>113</v>
      </c>
      <c r="C48" s="794" t="s">
        <v>52</v>
      </c>
      <c r="D48" s="794">
        <v>3639</v>
      </c>
      <c r="E48" s="794">
        <v>1030</v>
      </c>
      <c r="F48" s="794">
        <v>15</v>
      </c>
    </row>
    <row r="49" spans="1:6" x14ac:dyDescent="0.25">
      <c r="A49">
        <v>3385</v>
      </c>
      <c r="B49" t="s">
        <v>32</v>
      </c>
      <c r="C49" t="s">
        <v>10</v>
      </c>
      <c r="D49">
        <v>232</v>
      </c>
      <c r="E49">
        <v>1071</v>
      </c>
      <c r="F49">
        <v>16</v>
      </c>
    </row>
    <row r="50" spans="1:6" x14ac:dyDescent="0.25">
      <c r="A50">
        <v>1896</v>
      </c>
      <c r="B50" t="s">
        <v>68</v>
      </c>
      <c r="C50" t="s">
        <v>257</v>
      </c>
      <c r="D50">
        <v>279</v>
      </c>
      <c r="E50">
        <v>1043</v>
      </c>
      <c r="F50">
        <v>16</v>
      </c>
    </row>
    <row r="51" spans="1:6" x14ac:dyDescent="0.25">
      <c r="A51">
        <v>3721</v>
      </c>
      <c r="B51" t="s">
        <v>114</v>
      </c>
      <c r="C51" t="s">
        <v>52</v>
      </c>
      <c r="D51">
        <v>3640</v>
      </c>
      <c r="E51">
        <v>1030</v>
      </c>
      <c r="F51">
        <v>16</v>
      </c>
    </row>
    <row r="52" spans="1:6" x14ac:dyDescent="0.25">
      <c r="A52" s="794">
        <v>3499</v>
      </c>
      <c r="B52" s="794" t="s">
        <v>33</v>
      </c>
      <c r="C52" s="794" t="s">
        <v>18</v>
      </c>
      <c r="D52" s="794">
        <v>233</v>
      </c>
      <c r="E52" s="794">
        <v>1071</v>
      </c>
      <c r="F52" s="794">
        <v>17</v>
      </c>
    </row>
    <row r="53" spans="1:6" x14ac:dyDescent="0.25">
      <c r="A53" s="794">
        <v>71</v>
      </c>
      <c r="B53" s="794" t="s">
        <v>66</v>
      </c>
      <c r="C53" s="794" t="s">
        <v>67</v>
      </c>
      <c r="D53" s="794">
        <v>278</v>
      </c>
      <c r="E53" s="794">
        <v>1044</v>
      </c>
      <c r="F53" s="794">
        <v>17</v>
      </c>
    </row>
    <row r="54" spans="1:6" x14ac:dyDescent="0.25">
      <c r="A54" s="794">
        <v>3791</v>
      </c>
      <c r="B54" s="794" t="s">
        <v>115</v>
      </c>
      <c r="C54" s="794" t="s">
        <v>10</v>
      </c>
      <c r="D54" s="794">
        <v>3704</v>
      </c>
      <c r="E54" s="794">
        <v>1030</v>
      </c>
      <c r="F54" s="794">
        <v>17</v>
      </c>
    </row>
    <row r="55" spans="1:6" x14ac:dyDescent="0.25">
      <c r="A55">
        <v>263</v>
      </c>
      <c r="B55" t="s">
        <v>34</v>
      </c>
      <c r="C55" t="s">
        <v>14</v>
      </c>
      <c r="D55">
        <v>234</v>
      </c>
      <c r="E55">
        <v>1070</v>
      </c>
      <c r="F55">
        <v>18</v>
      </c>
    </row>
    <row r="56" spans="1:6" x14ac:dyDescent="0.25">
      <c r="A56" s="794">
        <v>4208</v>
      </c>
      <c r="B56" t="s">
        <v>258</v>
      </c>
      <c r="C56" t="s">
        <v>81</v>
      </c>
      <c r="D56" t="s">
        <v>60</v>
      </c>
      <c r="E56">
        <v>1050</v>
      </c>
      <c r="F56">
        <v>18</v>
      </c>
    </row>
    <row r="57" spans="1:6" x14ac:dyDescent="0.25">
      <c r="A57">
        <v>3828</v>
      </c>
      <c r="B57" t="s">
        <v>116</v>
      </c>
      <c r="C57" t="s">
        <v>10</v>
      </c>
      <c r="D57">
        <v>3737</v>
      </c>
      <c r="E57">
        <v>1030</v>
      </c>
      <c r="F57">
        <v>18</v>
      </c>
    </row>
    <row r="58" spans="1:6" x14ac:dyDescent="0.25">
      <c r="A58" s="794">
        <v>3876</v>
      </c>
      <c r="B58" s="794" t="s">
        <v>35</v>
      </c>
      <c r="C58" s="794" t="s">
        <v>10</v>
      </c>
      <c r="D58" s="794">
        <v>235</v>
      </c>
      <c r="E58" s="794">
        <v>1070</v>
      </c>
      <c r="F58" s="794">
        <v>19</v>
      </c>
    </row>
    <row r="59" spans="1:6" x14ac:dyDescent="0.25">
      <c r="A59" s="794">
        <v>4206</v>
      </c>
      <c r="B59" s="794" t="s">
        <v>64</v>
      </c>
      <c r="C59" s="794" t="s">
        <v>65</v>
      </c>
      <c r="D59" s="794" t="s">
        <v>60</v>
      </c>
      <c r="E59" s="794">
        <v>1050</v>
      </c>
      <c r="F59" s="794">
        <v>19</v>
      </c>
    </row>
    <row r="60" spans="1:6" x14ac:dyDescent="0.25">
      <c r="A60" s="794">
        <v>3836</v>
      </c>
      <c r="B60" s="794" t="s">
        <v>117</v>
      </c>
      <c r="C60" s="794" t="s">
        <v>10</v>
      </c>
      <c r="D60" s="794">
        <v>3744</v>
      </c>
      <c r="E60" s="794">
        <v>1030</v>
      </c>
      <c r="F60" s="794">
        <v>19</v>
      </c>
    </row>
    <row r="61" spans="1:6" x14ac:dyDescent="0.25">
      <c r="A61">
        <v>2888</v>
      </c>
      <c r="B61" t="s">
        <v>36</v>
      </c>
      <c r="C61" t="s">
        <v>37</v>
      </c>
      <c r="D61">
        <v>236</v>
      </c>
      <c r="E61">
        <v>1069</v>
      </c>
      <c r="F61">
        <v>20</v>
      </c>
    </row>
    <row r="62" spans="1:6" x14ac:dyDescent="0.25">
      <c r="A62">
        <v>4170</v>
      </c>
      <c r="B62" t="s">
        <v>62</v>
      </c>
      <c r="C62" t="s">
        <v>63</v>
      </c>
      <c r="D62" t="s">
        <v>60</v>
      </c>
      <c r="E62">
        <v>1050</v>
      </c>
      <c r="F62">
        <v>20</v>
      </c>
    </row>
    <row r="63" spans="1:6" x14ac:dyDescent="0.25">
      <c r="A63">
        <v>3846</v>
      </c>
      <c r="B63" t="s">
        <v>118</v>
      </c>
      <c r="C63" t="s">
        <v>10</v>
      </c>
      <c r="D63">
        <v>3752</v>
      </c>
      <c r="E63">
        <v>1030</v>
      </c>
      <c r="F63">
        <v>20</v>
      </c>
    </row>
    <row r="64" spans="1:6" x14ac:dyDescent="0.25">
      <c r="A64" s="794">
        <v>3873</v>
      </c>
      <c r="B64" s="794" t="s">
        <v>38</v>
      </c>
      <c r="C64" s="794" t="s">
        <v>18</v>
      </c>
      <c r="D64" s="794">
        <v>237</v>
      </c>
      <c r="E64" s="794">
        <v>1066</v>
      </c>
      <c r="F64" s="794">
        <v>21</v>
      </c>
    </row>
    <row r="65" spans="1:6" x14ac:dyDescent="0.25">
      <c r="A65" s="794">
        <v>4169</v>
      </c>
      <c r="B65" s="794" t="s">
        <v>61</v>
      </c>
      <c r="C65" s="794" t="s">
        <v>52</v>
      </c>
      <c r="D65" s="794" t="s">
        <v>60</v>
      </c>
      <c r="E65" s="794">
        <v>1050</v>
      </c>
      <c r="F65" s="794">
        <v>21</v>
      </c>
    </row>
    <row r="66" spans="1:6" x14ac:dyDescent="0.25">
      <c r="A66" s="794">
        <v>3874</v>
      </c>
      <c r="B66" s="794" t="s">
        <v>119</v>
      </c>
      <c r="C66" s="794" t="s">
        <v>18</v>
      </c>
      <c r="D66" s="794">
        <v>3779</v>
      </c>
      <c r="E66" s="794">
        <v>1030</v>
      </c>
      <c r="F66" s="794">
        <v>21</v>
      </c>
    </row>
    <row r="67" spans="1:6" x14ac:dyDescent="0.25">
      <c r="A67">
        <v>3510</v>
      </c>
      <c r="B67" t="s">
        <v>39</v>
      </c>
      <c r="C67" t="s">
        <v>31</v>
      </c>
      <c r="D67">
        <v>241</v>
      </c>
      <c r="E67">
        <v>1063</v>
      </c>
      <c r="F67">
        <v>22</v>
      </c>
    </row>
    <row r="68" spans="1:6" x14ac:dyDescent="0.25">
      <c r="A68">
        <v>4166</v>
      </c>
      <c r="B68" t="s">
        <v>58</v>
      </c>
      <c r="C68" t="s">
        <v>59</v>
      </c>
      <c r="D68" t="s">
        <v>60</v>
      </c>
      <c r="E68">
        <v>1050</v>
      </c>
      <c r="F68">
        <v>22</v>
      </c>
    </row>
    <row r="69" spans="1:6" x14ac:dyDescent="0.25">
      <c r="A69">
        <v>3993</v>
      </c>
      <c r="B69" t="s">
        <v>120</v>
      </c>
      <c r="C69" t="s">
        <v>52</v>
      </c>
      <c r="D69">
        <v>3889</v>
      </c>
      <c r="E69">
        <v>1030</v>
      </c>
      <c r="F69">
        <v>22</v>
      </c>
    </row>
    <row r="70" spans="1:6" x14ac:dyDescent="0.25">
      <c r="A70" s="794">
        <v>1446</v>
      </c>
      <c r="B70" s="794" t="s">
        <v>40</v>
      </c>
      <c r="C70" s="794" t="s">
        <v>41</v>
      </c>
      <c r="D70" s="794">
        <v>247</v>
      </c>
      <c r="E70" s="794">
        <v>1056</v>
      </c>
      <c r="F70" s="794">
        <v>23</v>
      </c>
    </row>
    <row r="71" spans="1:6" x14ac:dyDescent="0.25">
      <c r="A71" s="794">
        <v>4118</v>
      </c>
      <c r="B71" s="794" t="s">
        <v>57</v>
      </c>
      <c r="C71" s="794" t="s">
        <v>56</v>
      </c>
      <c r="D71" s="794">
        <v>271</v>
      </c>
      <c r="E71" s="794">
        <v>1050</v>
      </c>
      <c r="F71" s="794">
        <v>23</v>
      </c>
    </row>
    <row r="72" spans="1:6" x14ac:dyDescent="0.25">
      <c r="A72" s="794">
        <v>4056</v>
      </c>
      <c r="B72" s="794" t="s">
        <v>121</v>
      </c>
      <c r="C72" s="794" t="s">
        <v>122</v>
      </c>
      <c r="D72" s="794">
        <v>3944</v>
      </c>
      <c r="E72" s="794">
        <v>1030</v>
      </c>
      <c r="F72" s="794">
        <v>23</v>
      </c>
    </row>
    <row r="73" spans="1:6" x14ac:dyDescent="0.25">
      <c r="A73">
        <v>2764</v>
      </c>
      <c r="B73" t="s">
        <v>42</v>
      </c>
      <c r="C73" t="s">
        <v>43</v>
      </c>
      <c r="D73">
        <v>248</v>
      </c>
      <c r="E73">
        <v>1055</v>
      </c>
      <c r="F73">
        <v>24</v>
      </c>
    </row>
    <row r="74" spans="1:6" x14ac:dyDescent="0.25">
      <c r="A74">
        <v>4117</v>
      </c>
      <c r="B74" t="s">
        <v>55</v>
      </c>
      <c r="C74" t="s">
        <v>56</v>
      </c>
      <c r="D74">
        <v>270</v>
      </c>
      <c r="E74">
        <v>1050</v>
      </c>
      <c r="F74">
        <v>24</v>
      </c>
    </row>
    <row r="75" spans="1:6" x14ac:dyDescent="0.25">
      <c r="A75">
        <v>4074</v>
      </c>
      <c r="B75" t="s">
        <v>123</v>
      </c>
      <c r="C75" t="s">
        <v>257</v>
      </c>
      <c r="D75">
        <v>3962</v>
      </c>
      <c r="E75">
        <v>1030</v>
      </c>
      <c r="F75">
        <v>24</v>
      </c>
    </row>
    <row r="76" spans="1:6" x14ac:dyDescent="0.25">
      <c r="A76" s="794">
        <v>3426</v>
      </c>
      <c r="B76" s="794" t="s">
        <v>44</v>
      </c>
      <c r="C76" s="794" t="s">
        <v>10</v>
      </c>
      <c r="D76" s="794">
        <v>249</v>
      </c>
      <c r="E76" s="794">
        <v>1055</v>
      </c>
      <c r="F76" s="794">
        <v>25</v>
      </c>
    </row>
    <row r="77" spans="1:6" x14ac:dyDescent="0.25">
      <c r="A77" s="794">
        <v>3756</v>
      </c>
      <c r="B77" s="794" t="s">
        <v>53</v>
      </c>
      <c r="C77" s="794" t="s">
        <v>54</v>
      </c>
      <c r="D77" s="794">
        <v>264</v>
      </c>
      <c r="E77" s="794">
        <v>1050</v>
      </c>
      <c r="F77" s="794">
        <v>25</v>
      </c>
    </row>
    <row r="78" spans="1:6" x14ac:dyDescent="0.25">
      <c r="A78" s="794">
        <v>4078</v>
      </c>
      <c r="B78" s="794" t="s">
        <v>124</v>
      </c>
      <c r="C78" s="794" t="s">
        <v>31</v>
      </c>
      <c r="D78" s="794">
        <v>3966</v>
      </c>
      <c r="E78" s="794">
        <v>1030</v>
      </c>
      <c r="F78" s="794">
        <v>25</v>
      </c>
    </row>
    <row r="79" spans="1:6" x14ac:dyDescent="0.25">
      <c r="A79">
        <v>3969</v>
      </c>
      <c r="B79" t="s">
        <v>45</v>
      </c>
      <c r="C79" t="s">
        <v>10</v>
      </c>
      <c r="D79">
        <v>250</v>
      </c>
      <c r="E79">
        <v>1055</v>
      </c>
      <c r="F79">
        <v>26</v>
      </c>
    </row>
    <row r="80" spans="1:6" x14ac:dyDescent="0.25">
      <c r="A80">
        <v>3722</v>
      </c>
      <c r="B80" t="s">
        <v>51</v>
      </c>
      <c r="C80" t="s">
        <v>52</v>
      </c>
      <c r="D80">
        <v>263</v>
      </c>
      <c r="E80">
        <v>1050</v>
      </c>
      <c r="F80">
        <v>26</v>
      </c>
    </row>
    <row r="81" spans="1:6" x14ac:dyDescent="0.25">
      <c r="A81">
        <v>4079</v>
      </c>
      <c r="B81" t="s">
        <v>125</v>
      </c>
      <c r="C81" t="s">
        <v>31</v>
      </c>
      <c r="D81">
        <v>3967</v>
      </c>
      <c r="E81">
        <v>1030</v>
      </c>
      <c r="F81">
        <v>26</v>
      </c>
    </row>
    <row r="82" spans="1:6" x14ac:dyDescent="0.25">
      <c r="A82" s="794">
        <v>1078</v>
      </c>
      <c r="B82" s="794" t="s">
        <v>46</v>
      </c>
      <c r="C82" s="794" t="s">
        <v>43</v>
      </c>
      <c r="D82" s="794">
        <v>252</v>
      </c>
      <c r="E82" s="794">
        <v>1050</v>
      </c>
      <c r="F82" s="794">
        <v>27</v>
      </c>
    </row>
    <row r="83" spans="1:6" x14ac:dyDescent="0.25">
      <c r="A83" s="794">
        <v>3696</v>
      </c>
      <c r="B83" s="794" t="s">
        <v>49</v>
      </c>
      <c r="C83" s="794" t="s">
        <v>50</v>
      </c>
      <c r="D83" s="794">
        <v>262</v>
      </c>
      <c r="E83" s="794">
        <v>1050</v>
      </c>
      <c r="F83" s="794">
        <v>27</v>
      </c>
    </row>
    <row r="84" spans="1:6" x14ac:dyDescent="0.25">
      <c r="A84" s="794">
        <v>4080</v>
      </c>
      <c r="B84" s="794" t="s">
        <v>126</v>
      </c>
      <c r="C84" s="794" t="s">
        <v>257</v>
      </c>
      <c r="D84" s="794">
        <v>3968</v>
      </c>
      <c r="E84" s="794">
        <v>1030</v>
      </c>
      <c r="F84" s="794">
        <v>27</v>
      </c>
    </row>
    <row r="85" spans="1:6" x14ac:dyDescent="0.25">
      <c r="A85" s="794">
        <v>4119</v>
      </c>
      <c r="B85" s="794" t="s">
        <v>128</v>
      </c>
      <c r="C85" s="794" t="s">
        <v>78</v>
      </c>
      <c r="D85" s="794">
        <v>4040</v>
      </c>
      <c r="E85" s="794">
        <v>1020</v>
      </c>
      <c r="F85" s="794">
        <v>27</v>
      </c>
    </row>
    <row r="86" spans="1:6" x14ac:dyDescent="0.25">
      <c r="A86">
        <v>2748</v>
      </c>
      <c r="B86" t="s">
        <v>47</v>
      </c>
      <c r="C86" t="s">
        <v>10</v>
      </c>
      <c r="D86">
        <v>256</v>
      </c>
      <c r="E86">
        <v>1050</v>
      </c>
      <c r="F86">
        <v>28</v>
      </c>
    </row>
    <row r="87" spans="1:6" x14ac:dyDescent="0.25">
      <c r="A87">
        <v>3467</v>
      </c>
      <c r="B87" t="s">
        <v>48</v>
      </c>
      <c r="C87" t="s">
        <v>10</v>
      </c>
      <c r="D87">
        <v>259</v>
      </c>
      <c r="E87">
        <v>1050</v>
      </c>
      <c r="F87">
        <v>28</v>
      </c>
    </row>
    <row r="88" spans="1:6" x14ac:dyDescent="0.25">
      <c r="A88">
        <v>4145</v>
      </c>
      <c r="B88" t="s">
        <v>127</v>
      </c>
      <c r="C88" t="s">
        <v>63</v>
      </c>
      <c r="D88">
        <v>4019</v>
      </c>
      <c r="E88">
        <v>1030</v>
      </c>
      <c r="F88">
        <v>28</v>
      </c>
    </row>
    <row r="89" spans="1:6" x14ac:dyDescent="0.25">
      <c r="A89">
        <v>3423</v>
      </c>
      <c r="B89" t="s">
        <v>255</v>
      </c>
      <c r="C89" t="s">
        <v>20</v>
      </c>
      <c r="D89">
        <v>3663</v>
      </c>
      <c r="E89">
        <v>1030</v>
      </c>
      <c r="F89">
        <v>28</v>
      </c>
    </row>
  </sheetData>
  <autoFilter ref="A3:F3"/>
  <sortState ref="A4:F89">
    <sortCondition ref="F4:F89"/>
    <sortCondition descending="1" ref="E4:E8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140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129</v>
      </c>
      <c r="H7" s="234">
        <v>45057.670758287037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130</v>
      </c>
      <c r="C9" s="212"/>
      <c r="D9" s="213" t="s">
        <v>149</v>
      </c>
      <c r="E9" s="211" t="s">
        <v>131</v>
      </c>
      <c r="F9" s="213" t="s">
        <v>158</v>
      </c>
      <c r="G9" s="211" t="s">
        <v>132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133</v>
      </c>
      <c r="C11" s="215" t="s">
        <v>134</v>
      </c>
      <c r="D11" s="215" t="s">
        <v>135</v>
      </c>
      <c r="E11" s="215" t="s">
        <v>136</v>
      </c>
      <c r="F11" s="215" t="s">
        <v>137</v>
      </c>
      <c r="G11" s="215" t="s">
        <v>138</v>
      </c>
    </row>
    <row r="12" spans="2:10" ht="21" customHeight="1" x14ac:dyDescent="0.35">
      <c r="B12" s="216">
        <v>1</v>
      </c>
      <c r="C12" s="217">
        <v>2371</v>
      </c>
      <c r="D12" s="218" t="str">
        <f>IF(ISBLANK(C12),"",VLOOKUP(C12,Inscripcion!$A$1:$E$200,2,FALSE))</f>
        <v>Juan Pablo Rodríguez Medina</v>
      </c>
      <c r="E12" s="219" t="str">
        <f>IF(ISBLANK(C12),"",VLOOKUP(C12,Inscripcion!$A$1:$E$200,3,FALSE))</f>
        <v>Puntarenas</v>
      </c>
      <c r="F12" s="219">
        <f>IF(ISBLANK(C12),"",VLOOKUP(C12,Inscripcion!$A$1:$E$200,4,FALSE))</f>
        <v>222</v>
      </c>
      <c r="G12" s="219">
        <f>IF(ISBLANK(C12),"",VLOOKUP(C12,Inscripcion!$A$1:$E$200,5,FALSE))</f>
        <v>1085</v>
      </c>
    </row>
    <row r="13" spans="2:10" ht="21" customHeight="1" x14ac:dyDescent="0.35">
      <c r="B13" s="216">
        <v>2</v>
      </c>
      <c r="C13" s="217">
        <v>3963</v>
      </c>
      <c r="D13" s="218" t="str">
        <f>IF(ISBLANK(C13),"",VLOOKUP(C13,Inscripcion!$A$1:$E$200,2,FALSE))</f>
        <v>Diego Cordero</v>
      </c>
      <c r="E13" s="219" t="str">
        <f>IF(ISBLANK(C13),"",VLOOKUP(C13,Inscripcion!$A$1:$E$200,3,FALSE))</f>
        <v>CCDR Jimenez</v>
      </c>
      <c r="F13" s="219">
        <f>IF(ISBLANK(C13),"",VLOOKUP(C13,Inscripcion!$A$1:$E$200,4,FALSE))</f>
        <v>290</v>
      </c>
      <c r="G13" s="219">
        <f>IF(ISBLANK(C13),"",VLOOKUP(C13,Inscripcion!$A$1:$E$200,5,FALSE))</f>
        <v>1040</v>
      </c>
    </row>
    <row r="14" spans="2:10" ht="21" customHeight="1" x14ac:dyDescent="0.35">
      <c r="B14" s="216">
        <v>3</v>
      </c>
      <c r="C14" s="217">
        <v>3572</v>
      </c>
      <c r="D14" s="218" t="str">
        <f>IF(ISBLANK(C14),"",VLOOKUP(C14,Inscripcion!$A$1:$E$200,2,FALSE))</f>
        <v>Karol Mora Elizondo</v>
      </c>
      <c r="E14" s="219" t="str">
        <f>IF(ISBLANK(C14),"",VLOOKUP(C14,Inscripcion!$A$1:$E$200,3,FALSE))</f>
        <v>UBER</v>
      </c>
      <c r="F14" s="219">
        <f>IF(ISBLANK(C14),"",VLOOKUP(C14,Inscripcion!$A$1:$E$200,4,FALSE))</f>
        <v>3500</v>
      </c>
      <c r="G14" s="219">
        <f>IF(ISBLANK(C14),"",VLOOKUP(C14,Inscripcion!$A$1:$E$200,5,FALSE))</f>
        <v>1030</v>
      </c>
    </row>
    <row r="15" spans="2:10" ht="21" customHeight="1" x14ac:dyDescent="0.25">
      <c r="F15" s="220" t="s">
        <v>139</v>
      </c>
      <c r="G15" s="220" t="s">
        <v>139</v>
      </c>
    </row>
    <row r="16" spans="2:10" ht="21" customHeight="1" x14ac:dyDescent="0.25"/>
    <row r="17" spans="2:10" ht="21" customHeight="1" x14ac:dyDescent="0.25">
      <c r="B17" s="221" t="s">
        <v>140</v>
      </c>
      <c r="C17" s="221"/>
      <c r="D17" s="221" t="s">
        <v>141</v>
      </c>
      <c r="E17" s="222" t="s">
        <v>142</v>
      </c>
      <c r="F17" s="221" t="s">
        <v>143</v>
      </c>
      <c r="G17" s="221" t="s">
        <v>144</v>
      </c>
      <c r="H17" s="223" t="s">
        <v>145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Juan Pablo Rodríguez Medina</v>
      </c>
      <c r="E18" s="228">
        <v>11</v>
      </c>
      <c r="F18" s="228">
        <v>11</v>
      </c>
      <c r="G18" s="228"/>
      <c r="H18" s="229">
        <v>1</v>
      </c>
      <c r="I18" s="224"/>
    </row>
    <row r="19" spans="2:10" ht="21" customHeight="1" x14ac:dyDescent="0.25">
      <c r="B19" s="230"/>
      <c r="C19" s="226">
        <v>3</v>
      </c>
      <c r="D19" s="227" t="str">
        <f>D14</f>
        <v>Karol Mora Elizondo</v>
      </c>
      <c r="E19" s="795" t="s">
        <v>261</v>
      </c>
      <c r="F19" s="795" t="s">
        <v>261</v>
      </c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Juan Pablo Rodríguez Medina</v>
      </c>
      <c r="E20" s="228">
        <v>11</v>
      </c>
      <c r="F20" s="228">
        <v>11</v>
      </c>
      <c r="G20" s="228"/>
      <c r="H20" s="229">
        <v>1</v>
      </c>
      <c r="I20" s="224"/>
    </row>
    <row r="21" spans="2:10" ht="21" customHeight="1" x14ac:dyDescent="0.25">
      <c r="B21" s="230"/>
      <c r="C21" s="228">
        <v>2</v>
      </c>
      <c r="D21" s="227" t="str">
        <f>D13</f>
        <v>Diego Cordero</v>
      </c>
      <c r="E21" s="228">
        <v>2</v>
      </c>
      <c r="F21" s="228">
        <v>8</v>
      </c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Diego Cordero</v>
      </c>
      <c r="E22" s="228">
        <v>11</v>
      </c>
      <c r="F22" s="228">
        <v>11</v>
      </c>
      <c r="G22" s="228"/>
      <c r="H22" s="232">
        <v>2</v>
      </c>
      <c r="I22" s="224"/>
    </row>
    <row r="23" spans="2:10" ht="21" customHeight="1" x14ac:dyDescent="0.25">
      <c r="B23" s="230"/>
      <c r="C23" s="228">
        <v>3</v>
      </c>
      <c r="D23" s="227" t="str">
        <f>D14</f>
        <v>Karol Mora Elizondo</v>
      </c>
      <c r="E23" s="795" t="s">
        <v>261</v>
      </c>
      <c r="F23" s="795" t="s">
        <v>261</v>
      </c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146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147</v>
      </c>
      <c r="E27" s="212"/>
      <c r="F27" s="212"/>
    </row>
    <row r="28" spans="2:10" ht="21" customHeight="1" x14ac:dyDescent="0.25">
      <c r="D28" s="233" t="s">
        <v>148</v>
      </c>
      <c r="E28" s="212"/>
      <c r="F28" s="212"/>
    </row>
  </sheetData>
  <pageMargins left="0.7" right="0.7" top="0.75" bottom="0.75" header="0.3" footer="0.3"/>
  <pageSetup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140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129</v>
      </c>
      <c r="H7" s="260">
        <v>45057.670758842592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130</v>
      </c>
      <c r="C9" s="238"/>
      <c r="D9" s="239" t="s">
        <v>149</v>
      </c>
      <c r="E9" s="237" t="s">
        <v>131</v>
      </c>
      <c r="F9" s="239" t="s">
        <v>159</v>
      </c>
      <c r="G9" s="237" t="s">
        <v>132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133</v>
      </c>
      <c r="C11" s="241" t="s">
        <v>134</v>
      </c>
      <c r="D11" s="241" t="s">
        <v>135</v>
      </c>
      <c r="E11" s="241" t="s">
        <v>136</v>
      </c>
      <c r="F11" s="241" t="s">
        <v>137</v>
      </c>
      <c r="G11" s="241" t="s">
        <v>138</v>
      </c>
    </row>
    <row r="12" spans="2:10" ht="21" customHeight="1" x14ac:dyDescent="0.35">
      <c r="B12" s="242">
        <v>1</v>
      </c>
      <c r="C12" s="243">
        <v>2626</v>
      </c>
      <c r="D12" s="244" t="str">
        <f>IF(ISBLANK(C12),"",VLOOKUP(C12,Inscripcion!$A$1:$E$200,2,FALSE))</f>
        <v>Sofia Perez Guardiola</v>
      </c>
      <c r="E12" s="245" t="str">
        <f>IF(ISBLANK(C12),"",VLOOKUP(C12,Inscripcion!$A$1:$E$200,3,FALSE))</f>
        <v>Esparza</v>
      </c>
      <c r="F12" s="245">
        <f>IF(ISBLANK(C12),"",VLOOKUP(C12,Inscripcion!$A$1:$E$200,4,FALSE))</f>
        <v>223</v>
      </c>
      <c r="G12" s="245">
        <f>IF(ISBLANK(C12),"",VLOOKUP(C12,Inscripcion!$A$1:$E$200,5,FALSE))</f>
        <v>1085</v>
      </c>
    </row>
    <row r="13" spans="2:10" ht="21" customHeight="1" x14ac:dyDescent="0.35">
      <c r="B13" s="242">
        <v>2</v>
      </c>
      <c r="C13" s="243">
        <v>3960</v>
      </c>
      <c r="D13" s="244" t="str">
        <f>IF(ISBLANK(C13),"",VLOOKUP(C13,Inscripcion!$A$1:$E$200,2,FALSE))</f>
        <v>Eduardo Fallas Quesada</v>
      </c>
      <c r="E13" s="245" t="str">
        <f>IF(ISBLANK(C13),"",VLOOKUP(C13,Inscripcion!$A$1:$E$200,3,FALSE))</f>
        <v>CCDR Jimenez</v>
      </c>
      <c r="F13" s="245">
        <f>IF(ISBLANK(C13),"",VLOOKUP(C13,Inscripcion!$A$1:$E$200,4,FALSE))</f>
        <v>289</v>
      </c>
      <c r="G13" s="245">
        <f>IF(ISBLANK(C13),"",VLOOKUP(C13,Inscripcion!$A$1:$E$200,5,FALSE))</f>
        <v>1040</v>
      </c>
    </row>
    <row r="14" spans="2:10" ht="21" customHeight="1" x14ac:dyDescent="0.35">
      <c r="B14" s="242">
        <v>3</v>
      </c>
      <c r="C14" s="243">
        <v>3622</v>
      </c>
      <c r="D14" s="244" t="str">
        <f>IF(ISBLANK(C14),"",VLOOKUP(C14,Inscripcion!$A$1:$E$200,2,FALSE))</f>
        <v>Eduardo Betanco diaz</v>
      </c>
      <c r="E14" s="245" t="str">
        <f>IF(ISBLANK(C14),"",VLOOKUP(C14,Inscripcion!$A$1:$E$200,3,FALSE))</f>
        <v>Mora</v>
      </c>
      <c r="F14" s="245">
        <f>IF(ISBLANK(C14),"",VLOOKUP(C14,Inscripcion!$A$1:$E$200,4,FALSE))</f>
        <v>3550</v>
      </c>
      <c r="G14" s="245">
        <f>IF(ISBLANK(C14),"",VLOOKUP(C14,Inscripcion!$A$1:$E$200,5,FALSE))</f>
        <v>1030</v>
      </c>
    </row>
    <row r="15" spans="2:10" ht="21" customHeight="1" x14ac:dyDescent="0.25">
      <c r="F15" s="246" t="s">
        <v>139</v>
      </c>
      <c r="G15" s="246" t="s">
        <v>139</v>
      </c>
    </row>
    <row r="16" spans="2:10" ht="21" customHeight="1" x14ac:dyDescent="0.25"/>
    <row r="17" spans="2:10" ht="21" customHeight="1" x14ac:dyDescent="0.25">
      <c r="B17" s="247" t="s">
        <v>140</v>
      </c>
      <c r="C17" s="247"/>
      <c r="D17" s="247" t="s">
        <v>141</v>
      </c>
      <c r="E17" s="248" t="s">
        <v>142</v>
      </c>
      <c r="F17" s="247" t="s">
        <v>143</v>
      </c>
      <c r="G17" s="247" t="s">
        <v>144</v>
      </c>
      <c r="H17" s="249" t="s">
        <v>145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Sofia Perez Guardiola</v>
      </c>
      <c r="E18" s="254">
        <v>11</v>
      </c>
      <c r="F18" s="254">
        <v>11</v>
      </c>
      <c r="G18" s="254"/>
      <c r="H18" s="255">
        <v>1</v>
      </c>
      <c r="I18" s="250"/>
    </row>
    <row r="19" spans="2:10" ht="21" customHeight="1" x14ac:dyDescent="0.25">
      <c r="B19" s="256"/>
      <c r="C19" s="252">
        <v>3</v>
      </c>
      <c r="D19" s="253" t="str">
        <f>D14</f>
        <v>Eduardo Betanco diaz</v>
      </c>
      <c r="E19" s="254">
        <v>4</v>
      </c>
      <c r="F19" s="254">
        <v>3</v>
      </c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Sofia Perez Guardiola</v>
      </c>
      <c r="E20" s="254">
        <v>11</v>
      </c>
      <c r="F20" s="254">
        <v>11</v>
      </c>
      <c r="G20" s="254"/>
      <c r="H20" s="255">
        <v>1</v>
      </c>
      <c r="I20" s="250"/>
    </row>
    <row r="21" spans="2:10" ht="21" customHeight="1" x14ac:dyDescent="0.25">
      <c r="B21" s="256"/>
      <c r="C21" s="254">
        <v>2</v>
      </c>
      <c r="D21" s="253" t="str">
        <f>D13</f>
        <v>Eduardo Fallas Quesada</v>
      </c>
      <c r="E21" s="254">
        <v>2</v>
      </c>
      <c r="F21" s="254">
        <v>3</v>
      </c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Eduardo Fallas Quesada</v>
      </c>
      <c r="E22" s="254">
        <v>12</v>
      </c>
      <c r="F22" s="254">
        <v>11</v>
      </c>
      <c r="G22" s="254"/>
      <c r="H22" s="258">
        <v>2</v>
      </c>
      <c r="I22" s="250"/>
    </row>
    <row r="23" spans="2:10" ht="21" customHeight="1" x14ac:dyDescent="0.25">
      <c r="B23" s="256"/>
      <c r="C23" s="254">
        <v>3</v>
      </c>
      <c r="D23" s="253" t="str">
        <f>D14</f>
        <v>Eduardo Betanco diaz</v>
      </c>
      <c r="E23" s="254">
        <v>10</v>
      </c>
      <c r="F23" s="254">
        <v>6</v>
      </c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146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147</v>
      </c>
      <c r="E27" s="238"/>
      <c r="F27" s="238"/>
    </row>
    <row r="28" spans="2:10" ht="21" customHeight="1" x14ac:dyDescent="0.25">
      <c r="D28" s="259" t="s">
        <v>148</v>
      </c>
      <c r="E28" s="238"/>
      <c r="F28" s="238"/>
    </row>
  </sheetData>
  <pageMargins left="0.7" right="0.7" top="0.75" bottom="0.75" header="0.3" footer="0.3"/>
  <pageSetup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129</v>
      </c>
      <c r="H7" s="286">
        <v>45057.670759212961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130</v>
      </c>
      <c r="C9" s="264"/>
      <c r="D9" s="265" t="s">
        <v>149</v>
      </c>
      <c r="E9" s="263" t="s">
        <v>131</v>
      </c>
      <c r="F9" s="265" t="s">
        <v>160</v>
      </c>
      <c r="G9" s="263" t="s">
        <v>132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133</v>
      </c>
      <c r="C11" s="267" t="s">
        <v>134</v>
      </c>
      <c r="D11" s="267" t="s">
        <v>135</v>
      </c>
      <c r="E11" s="267" t="s">
        <v>136</v>
      </c>
      <c r="F11" s="267" t="s">
        <v>137</v>
      </c>
      <c r="G11" s="267" t="s">
        <v>138</v>
      </c>
    </row>
    <row r="12" spans="2:10" ht="21" customHeight="1" x14ac:dyDescent="0.35">
      <c r="B12" s="268">
        <v>1</v>
      </c>
      <c r="C12" s="269">
        <v>3896</v>
      </c>
      <c r="D12" s="270" t="str">
        <f>IF(ISBLANK(C12),"",VLOOKUP(C12,Inscripcion!$A$1:$E$200,2,FALSE))</f>
        <v>Moises Dani Campos Cruz</v>
      </c>
      <c r="E12" s="271" t="str">
        <f>IF(ISBLANK(C12),"",VLOOKUP(C12,Inscripcion!$A$1:$E$200,3,FALSE))</f>
        <v>Alajuela</v>
      </c>
      <c r="F12" s="271">
        <f>IF(ISBLANK(C12),"",VLOOKUP(C12,Inscripcion!$A$1:$E$200,4,FALSE))</f>
        <v>224</v>
      </c>
      <c r="G12" s="271">
        <f>IF(ISBLANK(C12),"",VLOOKUP(C12,Inscripcion!$A$1:$E$200,5,FALSE))</f>
        <v>1083</v>
      </c>
    </row>
    <row r="13" spans="2:10" ht="21" customHeight="1" x14ac:dyDescent="0.35">
      <c r="B13" s="268">
        <v>2</v>
      </c>
      <c r="C13" s="269">
        <v>3787</v>
      </c>
      <c r="D13" s="270" t="str">
        <f>IF(ISBLANK(C13),"",VLOOKUP(C13,Inscripcion!$A$1:$E$200,2,FALSE))</f>
        <v>Isaac Rivera Torres</v>
      </c>
      <c r="E13" s="271" t="str">
        <f>IF(ISBLANK(C13),"",VLOOKUP(C13,Inscripcion!$A$1:$E$200,3,FALSE))</f>
        <v>San Jose</v>
      </c>
      <c r="F13" s="271">
        <f>IF(ISBLANK(C13),"",VLOOKUP(C13,Inscripcion!$A$1:$E$200,4,FALSE))</f>
        <v>287</v>
      </c>
      <c r="G13" s="271">
        <f>IF(ISBLANK(C13),"",VLOOKUP(C13,Inscripcion!$A$1:$E$200,5,FALSE))</f>
        <v>1040</v>
      </c>
    </row>
    <row r="14" spans="2:10" ht="21" customHeight="1" x14ac:dyDescent="0.35">
      <c r="B14" s="268">
        <v>3</v>
      </c>
      <c r="C14" s="269">
        <v>3721</v>
      </c>
      <c r="D14" s="270" t="str">
        <f>IF(ISBLANK(C14),"",VLOOKUP(C14,Inscripcion!$A$1:$E$200,2,FALSE))</f>
        <v>Yu Bei Chen Cen</v>
      </c>
      <c r="E14" s="271" t="str">
        <f>IF(ISBLANK(C14),"",VLOOKUP(C14,Inscripcion!$A$1:$E$200,3,FALSE))</f>
        <v>Escazú</v>
      </c>
      <c r="F14" s="271">
        <f>IF(ISBLANK(C14),"",VLOOKUP(C14,Inscripcion!$A$1:$E$200,4,FALSE))</f>
        <v>3640</v>
      </c>
      <c r="G14" s="271">
        <f>IF(ISBLANK(C14),"",VLOOKUP(C14,Inscripcion!$A$1:$E$200,5,FALSE))</f>
        <v>1030</v>
      </c>
    </row>
    <row r="15" spans="2:10" ht="21" customHeight="1" x14ac:dyDescent="0.25">
      <c r="F15" s="272" t="s">
        <v>139</v>
      </c>
      <c r="G15" s="272" t="s">
        <v>139</v>
      </c>
    </row>
    <row r="16" spans="2:10" ht="21" customHeight="1" x14ac:dyDescent="0.25"/>
    <row r="17" spans="2:10" ht="21" customHeight="1" x14ac:dyDescent="0.25">
      <c r="B17" s="273" t="s">
        <v>140</v>
      </c>
      <c r="C17" s="273"/>
      <c r="D17" s="273" t="s">
        <v>141</v>
      </c>
      <c r="E17" s="274" t="s">
        <v>142</v>
      </c>
      <c r="F17" s="273" t="s">
        <v>143</v>
      </c>
      <c r="G17" s="273" t="s">
        <v>144</v>
      </c>
      <c r="H17" s="275" t="s">
        <v>145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Moises Dani Campos Cruz</v>
      </c>
      <c r="E18" s="280">
        <v>11</v>
      </c>
      <c r="F18" s="280">
        <v>8</v>
      </c>
      <c r="G18" s="280">
        <v>11</v>
      </c>
      <c r="H18" s="281">
        <v>1</v>
      </c>
      <c r="I18" s="276"/>
    </row>
    <row r="19" spans="2:10" ht="21" customHeight="1" x14ac:dyDescent="0.25">
      <c r="B19" s="282"/>
      <c r="C19" s="278">
        <v>3</v>
      </c>
      <c r="D19" s="279" t="str">
        <f>D14</f>
        <v>Yu Bei Chen Cen</v>
      </c>
      <c r="E19" s="280">
        <v>4</v>
      </c>
      <c r="F19" s="280">
        <v>11</v>
      </c>
      <c r="G19" s="280">
        <v>6</v>
      </c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Moises Dani Campos Cruz</v>
      </c>
      <c r="E20" s="280">
        <v>7</v>
      </c>
      <c r="F20" s="280">
        <v>12</v>
      </c>
      <c r="G20" s="280">
        <v>11</v>
      </c>
      <c r="H20" s="281">
        <v>1</v>
      </c>
      <c r="I20" s="276"/>
    </row>
    <row r="21" spans="2:10" ht="21" customHeight="1" x14ac:dyDescent="0.25">
      <c r="B21" s="282"/>
      <c r="C21" s="280">
        <v>2</v>
      </c>
      <c r="D21" s="279" t="str">
        <f>D13</f>
        <v>Isaac Rivera Torres</v>
      </c>
      <c r="E21" s="280">
        <v>11</v>
      </c>
      <c r="F21" s="280">
        <v>10</v>
      </c>
      <c r="G21" s="280">
        <v>8</v>
      </c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Isaac Rivera Torres</v>
      </c>
      <c r="E22" s="280">
        <v>7</v>
      </c>
      <c r="F22" s="280">
        <v>9</v>
      </c>
      <c r="G22" s="280"/>
      <c r="H22" s="284">
        <v>3</v>
      </c>
      <c r="I22" s="276"/>
    </row>
    <row r="23" spans="2:10" ht="21" customHeight="1" x14ac:dyDescent="0.25">
      <c r="B23" s="282"/>
      <c r="C23" s="280">
        <v>3</v>
      </c>
      <c r="D23" s="279" t="str">
        <f>D14</f>
        <v>Yu Bei Chen Cen</v>
      </c>
      <c r="E23" s="280">
        <v>11</v>
      </c>
      <c r="F23" s="280">
        <v>11</v>
      </c>
      <c r="G23" s="280"/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146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147</v>
      </c>
      <c r="E27" s="264"/>
      <c r="F27" s="264"/>
    </row>
    <row r="28" spans="2:10" ht="21" customHeight="1" x14ac:dyDescent="0.25">
      <c r="D28" s="285" t="s">
        <v>148</v>
      </c>
      <c r="E28" s="264"/>
      <c r="F28" s="264"/>
    </row>
  </sheetData>
  <pageMargins left="0.7" right="0.7" top="0.75" bottom="0.75" header="0.3" footer="0.3"/>
  <pageSetup scale="7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425781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87"/>
    </row>
    <row r="5" spans="2:10" ht="8.25" customHeight="1" x14ac:dyDescent="0.35">
      <c r="D5" s="287"/>
    </row>
    <row r="6" spans="2:10" ht="26.25" customHeight="1" x14ac:dyDescent="0.25"/>
    <row r="7" spans="2:10" ht="26.25" customHeight="1" x14ac:dyDescent="0.35">
      <c r="C7" s="287"/>
      <c r="D7" s="287"/>
      <c r="G7" s="287" t="s">
        <v>129</v>
      </c>
      <c r="H7" s="312">
        <v>45057.670759907407</v>
      </c>
      <c r="J7" s="288"/>
    </row>
    <row r="8" spans="2:10" ht="26.25" customHeight="1" x14ac:dyDescent="0.35">
      <c r="C8" s="287"/>
      <c r="D8" s="287"/>
    </row>
    <row r="9" spans="2:10" ht="21" customHeight="1" x14ac:dyDescent="0.35">
      <c r="B9" s="289" t="s">
        <v>130</v>
      </c>
      <c r="C9" s="290"/>
      <c r="D9" s="291" t="s">
        <v>149</v>
      </c>
      <c r="E9" s="289" t="s">
        <v>131</v>
      </c>
      <c r="F9" s="291" t="s">
        <v>161</v>
      </c>
      <c r="G9" s="289" t="s">
        <v>132</v>
      </c>
      <c r="H9" s="292"/>
      <c r="I9" s="289"/>
      <c r="J9" s="292"/>
    </row>
    <row r="10" spans="2:10" ht="21" customHeight="1" x14ac:dyDescent="0.25"/>
    <row r="11" spans="2:10" ht="21" customHeight="1" x14ac:dyDescent="0.25">
      <c r="B11" s="293" t="s">
        <v>133</v>
      </c>
      <c r="C11" s="293" t="s">
        <v>134</v>
      </c>
      <c r="D11" s="293" t="s">
        <v>135</v>
      </c>
      <c r="E11" s="293" t="s">
        <v>136</v>
      </c>
      <c r="F11" s="293" t="s">
        <v>137</v>
      </c>
      <c r="G11" s="293" t="s">
        <v>138</v>
      </c>
    </row>
    <row r="12" spans="2:10" ht="21" customHeight="1" x14ac:dyDescent="0.35">
      <c r="B12" s="294">
        <v>1</v>
      </c>
      <c r="C12" s="295">
        <v>400</v>
      </c>
      <c r="D12" s="296" t="str">
        <f>IF(ISBLANK(C12),"",VLOOKUP(C12,Inscripcion!$A$1:$E$200,2,FALSE))</f>
        <v>Josué Solano</v>
      </c>
      <c r="E12" s="297" t="str">
        <f>IF(ISBLANK(C12),"",VLOOKUP(C12,Inscripcion!$A$1:$E$200,3,FALSE))</f>
        <v>Escazu</v>
      </c>
      <c r="F12" s="297">
        <f>IF(ISBLANK(C12),"",VLOOKUP(C12,Inscripcion!$A$1:$E$200,4,FALSE))</f>
        <v>225</v>
      </c>
      <c r="G12" s="297">
        <f>IF(ISBLANK(C12),"",VLOOKUP(C12,Inscripcion!$A$1:$E$200,5,FALSE))</f>
        <v>1081</v>
      </c>
    </row>
    <row r="13" spans="2:10" ht="21" customHeight="1" x14ac:dyDescent="0.35">
      <c r="B13" s="294">
        <v>2</v>
      </c>
      <c r="C13" s="295">
        <v>3693</v>
      </c>
      <c r="D13" s="296" t="str">
        <f>IF(ISBLANK(C13),"",VLOOKUP(C13,Inscripcion!$A$1:$E$200,2,FALSE))</f>
        <v>Jonathan Salas Barboza</v>
      </c>
      <c r="E13" s="297" t="str">
        <f>IF(ISBLANK(C13),"",VLOOKUP(C13,Inscripcion!$A$1:$E$200,3,FALSE))</f>
        <v>Desamparados</v>
      </c>
      <c r="F13" s="297">
        <f>IF(ISBLANK(C13),"",VLOOKUP(C13,Inscripcion!$A$1:$E$200,4,FALSE))</f>
        <v>284</v>
      </c>
      <c r="G13" s="297">
        <f>IF(ISBLANK(C13),"",VLOOKUP(C13,Inscripcion!$A$1:$E$200,5,FALSE))</f>
        <v>1040</v>
      </c>
    </row>
    <row r="14" spans="2:10" ht="21" customHeight="1" x14ac:dyDescent="0.35">
      <c r="B14" s="294">
        <v>3</v>
      </c>
      <c r="C14" s="295">
        <v>3634</v>
      </c>
      <c r="D14" s="296" t="str">
        <f>IF(ISBLANK(C14),"",VLOOKUP(C14,Inscripcion!$A$1:$E$200,2,FALSE))</f>
        <v>Yuen Zuñiga Murillo</v>
      </c>
      <c r="E14" s="297" t="str">
        <f>IF(ISBLANK(C14),"",VLOOKUP(C14,Inscripcion!$A$1:$E$200,3,FALSE))</f>
        <v>Corredores</v>
      </c>
      <c r="F14" s="297">
        <f>IF(ISBLANK(C14),"",VLOOKUP(C14,Inscripcion!$A$1:$E$200,4,FALSE))</f>
        <v>3562</v>
      </c>
      <c r="G14" s="297">
        <f>IF(ISBLANK(C14),"",VLOOKUP(C14,Inscripcion!$A$1:$E$200,5,FALSE))</f>
        <v>1030</v>
      </c>
    </row>
    <row r="15" spans="2:10" ht="21" customHeight="1" x14ac:dyDescent="0.25">
      <c r="F15" s="298" t="s">
        <v>139</v>
      </c>
      <c r="G15" s="298" t="s">
        <v>139</v>
      </c>
    </row>
    <row r="16" spans="2:10" ht="21" customHeight="1" x14ac:dyDescent="0.25"/>
    <row r="17" spans="2:10" ht="21" customHeight="1" x14ac:dyDescent="0.25">
      <c r="B17" s="299" t="s">
        <v>140</v>
      </c>
      <c r="C17" s="299"/>
      <c r="D17" s="299" t="s">
        <v>141</v>
      </c>
      <c r="E17" s="300" t="s">
        <v>142</v>
      </c>
      <c r="F17" s="299" t="s">
        <v>143</v>
      </c>
      <c r="G17" s="299" t="s">
        <v>144</v>
      </c>
      <c r="H17" s="301" t="s">
        <v>145</v>
      </c>
      <c r="I17" s="302"/>
    </row>
    <row r="18" spans="2:10" ht="21" customHeight="1" x14ac:dyDescent="0.25">
      <c r="B18" s="303">
        <v>1</v>
      </c>
      <c r="C18" s="304">
        <v>1</v>
      </c>
      <c r="D18" s="305" t="str">
        <f>D12</f>
        <v>Josué Solano</v>
      </c>
      <c r="E18" s="306">
        <v>5</v>
      </c>
      <c r="F18" s="306">
        <v>7</v>
      </c>
      <c r="G18" s="306"/>
      <c r="H18" s="307">
        <v>3</v>
      </c>
      <c r="I18" s="302"/>
    </row>
    <row r="19" spans="2:10" ht="21" customHeight="1" x14ac:dyDescent="0.25">
      <c r="B19" s="308"/>
      <c r="C19" s="304">
        <v>3</v>
      </c>
      <c r="D19" s="305" t="str">
        <f>D14</f>
        <v>Yuen Zuñiga Murillo</v>
      </c>
      <c r="E19" s="306">
        <v>11</v>
      </c>
      <c r="F19" s="306">
        <v>11</v>
      </c>
      <c r="G19" s="306"/>
      <c r="H19" s="309"/>
      <c r="I19" s="302"/>
    </row>
    <row r="20" spans="2:10" ht="21" customHeight="1" x14ac:dyDescent="0.25">
      <c r="B20" s="303">
        <v>2</v>
      </c>
      <c r="C20" s="306">
        <v>1</v>
      </c>
      <c r="D20" s="305" t="str">
        <f>D12</f>
        <v>Josué Solano</v>
      </c>
      <c r="E20" s="306">
        <v>11</v>
      </c>
      <c r="F20" s="306">
        <v>11</v>
      </c>
      <c r="G20" s="306"/>
      <c r="H20" s="307">
        <v>1</v>
      </c>
      <c r="I20" s="302"/>
    </row>
    <row r="21" spans="2:10" ht="21" customHeight="1" x14ac:dyDescent="0.25">
      <c r="B21" s="308"/>
      <c r="C21" s="306">
        <v>2</v>
      </c>
      <c r="D21" s="305" t="str">
        <f>D13</f>
        <v>Jonathan Salas Barboza</v>
      </c>
      <c r="E21" s="306">
        <v>4</v>
      </c>
      <c r="F21" s="306">
        <v>3</v>
      </c>
      <c r="G21" s="306"/>
      <c r="H21" s="309"/>
      <c r="I21" s="302"/>
    </row>
    <row r="22" spans="2:10" ht="21" customHeight="1" x14ac:dyDescent="0.25">
      <c r="B22" s="303">
        <v>3</v>
      </c>
      <c r="C22" s="306">
        <v>2</v>
      </c>
      <c r="D22" s="305" t="str">
        <f>D13</f>
        <v>Jonathan Salas Barboza</v>
      </c>
      <c r="E22" s="306">
        <v>7</v>
      </c>
      <c r="F22" s="306">
        <v>4</v>
      </c>
      <c r="G22" s="306"/>
      <c r="H22" s="310">
        <v>3</v>
      </c>
      <c r="I22" s="302"/>
    </row>
    <row r="23" spans="2:10" ht="21" customHeight="1" x14ac:dyDescent="0.25">
      <c r="B23" s="308"/>
      <c r="C23" s="306">
        <v>3</v>
      </c>
      <c r="D23" s="305" t="str">
        <f>D14</f>
        <v>Yuen Zuñiga Murillo</v>
      </c>
      <c r="E23" s="306">
        <v>11</v>
      </c>
      <c r="F23" s="306">
        <v>11</v>
      </c>
      <c r="G23" s="306"/>
      <c r="H23" s="309"/>
      <c r="I23" s="302"/>
    </row>
    <row r="24" spans="2:10" ht="21" customHeight="1" x14ac:dyDescent="0.25">
      <c r="B24" s="290"/>
      <c r="C24" s="290"/>
      <c r="D24" s="290"/>
      <c r="E24" s="290"/>
      <c r="F24" s="290"/>
      <c r="G24" s="290"/>
      <c r="H24" s="290"/>
      <c r="I24" s="290"/>
      <c r="J24" s="290"/>
    </row>
    <row r="25" spans="2:10" ht="21" customHeigh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2:10" ht="21" customHeight="1" x14ac:dyDescent="0.25">
      <c r="B26" s="290"/>
      <c r="C26" s="290"/>
      <c r="D26" s="306" t="s">
        <v>146</v>
      </c>
      <c r="E26" s="290"/>
      <c r="F26" s="290"/>
      <c r="G26" s="290"/>
      <c r="H26" s="290"/>
      <c r="I26" s="290"/>
      <c r="J26" s="290"/>
    </row>
    <row r="27" spans="2:10" ht="21" customHeight="1" x14ac:dyDescent="0.25">
      <c r="D27" s="311" t="s">
        <v>147</v>
      </c>
      <c r="E27" s="290"/>
      <c r="F27" s="290"/>
    </row>
    <row r="28" spans="2:10" ht="21" customHeight="1" x14ac:dyDescent="0.25">
      <c r="D28" s="311" t="s">
        <v>148</v>
      </c>
      <c r="E28" s="290"/>
      <c r="F28" s="290"/>
    </row>
  </sheetData>
  <pageMargins left="0.7" right="0.7" top="0.75" bottom="0.75" header="0.3" footer="0.3"/>
  <pageSetup scale="7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13"/>
    </row>
    <row r="5" spans="2:10" ht="8.25" customHeight="1" x14ac:dyDescent="0.35">
      <c r="D5" s="313"/>
    </row>
    <row r="6" spans="2:10" ht="26.25" customHeight="1" x14ac:dyDescent="0.25"/>
    <row r="7" spans="2:10" ht="26.25" customHeight="1" x14ac:dyDescent="0.35">
      <c r="C7" s="313"/>
      <c r="D7" s="313"/>
      <c r="G7" s="313" t="s">
        <v>129</v>
      </c>
      <c r="H7" s="338">
        <v>45057.670760358793</v>
      </c>
      <c r="J7" s="314"/>
    </row>
    <row r="8" spans="2:10" ht="26.25" customHeight="1" x14ac:dyDescent="0.35">
      <c r="C8" s="313"/>
      <c r="D8" s="313"/>
    </row>
    <row r="9" spans="2:10" ht="21" customHeight="1" x14ac:dyDescent="0.35">
      <c r="B9" s="315" t="s">
        <v>130</v>
      </c>
      <c r="C9" s="316"/>
      <c r="D9" s="317" t="s">
        <v>149</v>
      </c>
      <c r="E9" s="315" t="s">
        <v>131</v>
      </c>
      <c r="F9" s="317" t="s">
        <v>162</v>
      </c>
      <c r="G9" s="315" t="s">
        <v>132</v>
      </c>
      <c r="H9" s="318"/>
      <c r="I9" s="315"/>
      <c r="J9" s="318"/>
    </row>
    <row r="10" spans="2:10" ht="21" customHeight="1" x14ac:dyDescent="0.25"/>
    <row r="11" spans="2:10" ht="21" customHeight="1" x14ac:dyDescent="0.25">
      <c r="B11" s="319" t="s">
        <v>133</v>
      </c>
      <c r="C11" s="319" t="s">
        <v>134</v>
      </c>
      <c r="D11" s="319" t="s">
        <v>135</v>
      </c>
      <c r="E11" s="319" t="s">
        <v>136</v>
      </c>
      <c r="F11" s="319" t="s">
        <v>137</v>
      </c>
      <c r="G11" s="319" t="s">
        <v>138</v>
      </c>
    </row>
    <row r="12" spans="2:10" ht="21" customHeight="1" x14ac:dyDescent="0.35">
      <c r="B12" s="320">
        <v>1</v>
      </c>
      <c r="C12" s="321">
        <v>3305</v>
      </c>
      <c r="D12" s="322" t="str">
        <f>IF(ISBLANK(C12),"",VLOOKUP(C12,Inscripcion!$A$1:$E$200,2,FALSE))</f>
        <v>Eloy Carrillo Ramos</v>
      </c>
      <c r="E12" s="323" t="str">
        <f>IF(ISBLANK(C12),"",VLOOKUP(C12,Inscripcion!$A$1:$E$200,3,FALSE))</f>
        <v>Palmares</v>
      </c>
      <c r="F12" s="323">
        <f>IF(ISBLANK(C12),"",VLOOKUP(C12,Inscripcion!$A$1:$E$200,4,FALSE))</f>
        <v>227</v>
      </c>
      <c r="G12" s="323">
        <f>IF(ISBLANK(C12),"",VLOOKUP(C12,Inscripcion!$A$1:$E$200,5,FALSE))</f>
        <v>1078</v>
      </c>
    </row>
    <row r="13" spans="2:10" ht="21" customHeight="1" x14ac:dyDescent="0.35">
      <c r="B13" s="320">
        <v>2</v>
      </c>
      <c r="C13" s="321">
        <v>2630</v>
      </c>
      <c r="D13" s="322" t="str">
        <f>IF(ISBLANK(C13),"",VLOOKUP(C13,Inscripcion!$A$1:$E$200,2,FALSE))</f>
        <v>Jazmín Vargas Vargas</v>
      </c>
      <c r="E13" s="323" t="str">
        <f>IF(ISBLANK(C13),"",VLOOKUP(C13,Inscripcion!$A$1:$E$200,3,FALSE))</f>
        <v>ESCAZU</v>
      </c>
      <c r="F13" s="323">
        <f>IF(ISBLANK(C13),"",VLOOKUP(C13,Inscripcion!$A$1:$E$200,4,FALSE))</f>
        <v>281</v>
      </c>
      <c r="G13" s="323">
        <f>IF(ISBLANK(C13),"",VLOOKUP(C13,Inscripcion!$A$1:$E$200,5,FALSE))</f>
        <v>1040</v>
      </c>
    </row>
    <row r="14" spans="2:10" ht="21" customHeight="1" x14ac:dyDescent="0.35">
      <c r="B14" s="320">
        <v>3</v>
      </c>
      <c r="C14" s="321">
        <v>3676</v>
      </c>
      <c r="D14" s="322" t="str">
        <f>IF(ISBLANK(C14),"",VLOOKUP(C14,Inscripcion!$A$1:$E$200,2,FALSE))</f>
        <v>Ian Josue Solis Millon</v>
      </c>
      <c r="E14" s="323" t="str">
        <f>IF(ISBLANK(C14),"",VLOOKUP(C14,Inscripcion!$A$1:$E$200,3,FALSE))</f>
        <v>Santa Ana</v>
      </c>
      <c r="F14" s="323">
        <f>IF(ISBLANK(C14),"",VLOOKUP(C14,Inscripcion!$A$1:$E$200,4,FALSE))</f>
        <v>3600</v>
      </c>
      <c r="G14" s="323">
        <f>IF(ISBLANK(C14),"",VLOOKUP(C14,Inscripcion!$A$1:$E$200,5,FALSE))</f>
        <v>1030</v>
      </c>
    </row>
    <row r="15" spans="2:10" ht="21" customHeight="1" x14ac:dyDescent="0.25">
      <c r="F15" s="324" t="s">
        <v>139</v>
      </c>
      <c r="G15" s="324" t="s">
        <v>139</v>
      </c>
    </row>
    <row r="16" spans="2:10" ht="21" customHeight="1" x14ac:dyDescent="0.25"/>
    <row r="17" spans="2:10" ht="21" customHeight="1" x14ac:dyDescent="0.25">
      <c r="B17" s="325" t="s">
        <v>140</v>
      </c>
      <c r="C17" s="325"/>
      <c r="D17" s="325" t="s">
        <v>141</v>
      </c>
      <c r="E17" s="326" t="s">
        <v>142</v>
      </c>
      <c r="F17" s="325" t="s">
        <v>143</v>
      </c>
      <c r="G17" s="325" t="s">
        <v>144</v>
      </c>
      <c r="H17" s="327" t="s">
        <v>145</v>
      </c>
      <c r="I17" s="328"/>
    </row>
    <row r="18" spans="2:10" ht="21" customHeight="1" x14ac:dyDescent="0.25">
      <c r="B18" s="329">
        <v>1</v>
      </c>
      <c r="C18" s="330">
        <v>1</v>
      </c>
      <c r="D18" s="331" t="str">
        <f>D12</f>
        <v>Eloy Carrillo Ramos</v>
      </c>
      <c r="E18" s="332">
        <v>5</v>
      </c>
      <c r="F18" s="332">
        <v>9</v>
      </c>
      <c r="G18" s="332"/>
      <c r="H18" s="333">
        <v>3</v>
      </c>
      <c r="I18" s="328"/>
    </row>
    <row r="19" spans="2:10" ht="21" customHeight="1" x14ac:dyDescent="0.25">
      <c r="B19" s="334"/>
      <c r="C19" s="330">
        <v>3</v>
      </c>
      <c r="D19" s="331" t="str">
        <f>D14</f>
        <v>Ian Josue Solis Millon</v>
      </c>
      <c r="E19" s="332">
        <v>11</v>
      </c>
      <c r="F19" s="332">
        <v>11</v>
      </c>
      <c r="G19" s="332"/>
      <c r="H19" s="335"/>
      <c r="I19" s="328"/>
    </row>
    <row r="20" spans="2:10" ht="21" customHeight="1" x14ac:dyDescent="0.25">
      <c r="B20" s="329">
        <v>2</v>
      </c>
      <c r="C20" s="332">
        <v>1</v>
      </c>
      <c r="D20" s="331" t="str">
        <f>D12</f>
        <v>Eloy Carrillo Ramos</v>
      </c>
      <c r="E20" s="332">
        <v>11</v>
      </c>
      <c r="F20" s="332">
        <v>8</v>
      </c>
      <c r="G20" s="332">
        <v>8</v>
      </c>
      <c r="H20" s="333">
        <v>2</v>
      </c>
      <c r="I20" s="328"/>
    </row>
    <row r="21" spans="2:10" ht="21" customHeight="1" x14ac:dyDescent="0.25">
      <c r="B21" s="334"/>
      <c r="C21" s="332">
        <v>2</v>
      </c>
      <c r="D21" s="331" t="str">
        <f>D13</f>
        <v>Jazmín Vargas Vargas</v>
      </c>
      <c r="E21" s="332">
        <v>8</v>
      </c>
      <c r="F21" s="332">
        <v>11</v>
      </c>
      <c r="G21" s="332">
        <v>11</v>
      </c>
      <c r="H21" s="335"/>
      <c r="I21" s="328"/>
    </row>
    <row r="22" spans="2:10" ht="21" customHeight="1" x14ac:dyDescent="0.25">
      <c r="B22" s="329">
        <v>3</v>
      </c>
      <c r="C22" s="332">
        <v>2</v>
      </c>
      <c r="D22" s="331" t="str">
        <f>D13</f>
        <v>Jazmín Vargas Vargas</v>
      </c>
      <c r="E22" s="332">
        <v>12</v>
      </c>
      <c r="F22" s="332">
        <v>11</v>
      </c>
      <c r="G22" s="332"/>
      <c r="H22" s="336">
        <v>2</v>
      </c>
      <c r="I22" s="328"/>
    </row>
    <row r="23" spans="2:10" ht="21" customHeight="1" x14ac:dyDescent="0.25">
      <c r="B23" s="334"/>
      <c r="C23" s="332">
        <v>3</v>
      </c>
      <c r="D23" s="331" t="str">
        <f>D14</f>
        <v>Ian Josue Solis Millon</v>
      </c>
      <c r="E23" s="332">
        <v>10</v>
      </c>
      <c r="F23" s="332">
        <v>9</v>
      </c>
      <c r="G23" s="332"/>
      <c r="H23" s="335"/>
      <c r="I23" s="328"/>
    </row>
    <row r="24" spans="2:10" ht="21" customHeight="1" x14ac:dyDescent="0.25">
      <c r="B24" s="316"/>
      <c r="C24" s="316"/>
      <c r="D24" s="316"/>
      <c r="E24" s="316"/>
      <c r="F24" s="316"/>
      <c r="G24" s="316"/>
      <c r="H24" s="316"/>
      <c r="I24" s="316"/>
      <c r="J24" s="316"/>
    </row>
    <row r="25" spans="2:10" ht="21" customHeight="1" x14ac:dyDescent="0.25">
      <c r="B25" s="316"/>
      <c r="C25" s="316"/>
      <c r="D25" s="316"/>
      <c r="E25" s="316"/>
      <c r="F25" s="316"/>
      <c r="G25" s="316"/>
      <c r="H25" s="316"/>
      <c r="I25" s="316"/>
      <c r="J25" s="316"/>
    </row>
    <row r="26" spans="2:10" ht="21" customHeight="1" x14ac:dyDescent="0.25">
      <c r="B26" s="316"/>
      <c r="C26" s="316"/>
      <c r="D26" s="332" t="s">
        <v>146</v>
      </c>
      <c r="E26" s="316"/>
      <c r="F26" s="316"/>
      <c r="G26" s="316"/>
      <c r="H26" s="316"/>
      <c r="I26" s="316"/>
      <c r="J26" s="316"/>
    </row>
    <row r="27" spans="2:10" ht="21" customHeight="1" x14ac:dyDescent="0.25">
      <c r="D27" s="337" t="s">
        <v>147</v>
      </c>
      <c r="E27" s="316"/>
      <c r="F27" s="316"/>
    </row>
    <row r="28" spans="2:10" ht="21" customHeight="1" x14ac:dyDescent="0.25">
      <c r="D28" s="337" t="s">
        <v>148</v>
      </c>
      <c r="E28" s="316"/>
      <c r="F28" s="316"/>
    </row>
  </sheetData>
  <pageMargins left="0.7" right="0.7" top="0.75" bottom="0.75" header="0.3" footer="0.3"/>
  <pageSetup scale="7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425781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39"/>
    </row>
    <row r="5" spans="2:10" ht="8.25" customHeight="1" x14ac:dyDescent="0.35">
      <c r="D5" s="339"/>
    </row>
    <row r="6" spans="2:10" ht="26.25" customHeight="1" x14ac:dyDescent="0.25"/>
    <row r="7" spans="2:10" ht="26.25" customHeight="1" x14ac:dyDescent="0.35">
      <c r="C7" s="339"/>
      <c r="D7" s="339"/>
      <c r="G7" s="339" t="s">
        <v>129</v>
      </c>
      <c r="H7" s="364">
        <v>45057.670760937501</v>
      </c>
      <c r="J7" s="340"/>
    </row>
    <row r="8" spans="2:10" ht="26.25" customHeight="1" x14ac:dyDescent="0.35">
      <c r="C8" s="339"/>
      <c r="D8" s="339"/>
    </row>
    <row r="9" spans="2:10" ht="21" customHeight="1" x14ac:dyDescent="0.35">
      <c r="B9" s="341" t="s">
        <v>130</v>
      </c>
      <c r="C9" s="342"/>
      <c r="D9" s="343" t="s">
        <v>149</v>
      </c>
      <c r="E9" s="341" t="s">
        <v>131</v>
      </c>
      <c r="F9" s="343" t="s">
        <v>163</v>
      </c>
      <c r="G9" s="341" t="s">
        <v>132</v>
      </c>
      <c r="H9" s="344"/>
      <c r="I9" s="341"/>
      <c r="J9" s="344"/>
    </row>
    <row r="10" spans="2:10" ht="21" customHeight="1" x14ac:dyDescent="0.25"/>
    <row r="11" spans="2:10" ht="21" customHeight="1" x14ac:dyDescent="0.25">
      <c r="B11" s="345" t="s">
        <v>133</v>
      </c>
      <c r="C11" s="345" t="s">
        <v>134</v>
      </c>
      <c r="D11" s="345" t="s">
        <v>135</v>
      </c>
      <c r="E11" s="345" t="s">
        <v>136</v>
      </c>
      <c r="F11" s="345" t="s">
        <v>137</v>
      </c>
      <c r="G11" s="345" t="s">
        <v>138</v>
      </c>
    </row>
    <row r="12" spans="2:10" ht="21" customHeight="1" x14ac:dyDescent="0.35">
      <c r="B12" s="346">
        <v>1</v>
      </c>
      <c r="C12" s="347">
        <v>3434</v>
      </c>
      <c r="D12" s="348" t="str">
        <f>IF(ISBLANK(C12),"",VLOOKUP(C12,Inscripcion!$A$1:$E$200,2,FALSE))</f>
        <v>Maria Jose Jimenez Abarca</v>
      </c>
      <c r="E12" s="349" t="str">
        <f>IF(ISBLANK(C12),"",VLOOKUP(C12,Inscripcion!$A$1:$E$200,3,FALSE))</f>
        <v>Escazu</v>
      </c>
      <c r="F12" s="349">
        <f>IF(ISBLANK(C12),"",VLOOKUP(C12,Inscripcion!$A$1:$E$200,4,FALSE))</f>
        <v>228</v>
      </c>
      <c r="G12" s="349">
        <f>IF(ISBLANK(C12),"",VLOOKUP(C12,Inscripcion!$A$1:$E$200,5,FALSE))</f>
        <v>1078</v>
      </c>
    </row>
    <row r="13" spans="2:10" ht="21" customHeight="1" x14ac:dyDescent="0.35">
      <c r="B13" s="346">
        <v>2</v>
      </c>
      <c r="C13" s="347">
        <v>3685</v>
      </c>
      <c r="D13" s="348" t="str">
        <f>IF(ISBLANK(C13),"",VLOOKUP(C13,Inscripcion!$A$1:$E$200,2,FALSE))</f>
        <v>Isaac Castillo Aguilar</v>
      </c>
      <c r="E13" s="349" t="str">
        <f>IF(ISBLANK(C13),"",VLOOKUP(C13,Inscripcion!$A$1:$E$200,3,FALSE))</f>
        <v>Desamparados</v>
      </c>
      <c r="F13" s="349">
        <f>IF(ISBLANK(C13),"",VLOOKUP(C13,Inscripcion!$A$1:$E$200,4,FALSE))</f>
        <v>283</v>
      </c>
      <c r="G13" s="349">
        <f>IF(ISBLANK(C13),"",VLOOKUP(C13,Inscripcion!$A$1:$E$200,5,FALSE))</f>
        <v>1040</v>
      </c>
    </row>
    <row r="14" spans="2:10" ht="21" customHeight="1" x14ac:dyDescent="0.35">
      <c r="B14" s="346">
        <v>3</v>
      </c>
      <c r="C14" s="347">
        <v>3719</v>
      </c>
      <c r="D14" s="348" t="str">
        <f>IF(ISBLANK(C14),"",VLOOKUP(C14,Inscripcion!$A$1:$E$200,2,FALSE))</f>
        <v>Marcelo Masis Rodríguez</v>
      </c>
      <c r="E14" s="349" t="str">
        <f>IF(ISBLANK(C14),"",VLOOKUP(C14,Inscripcion!$A$1:$E$200,3,FALSE))</f>
        <v>Santa Ana</v>
      </c>
      <c r="F14" s="349">
        <f>IF(ISBLANK(C14),"",VLOOKUP(C14,Inscripcion!$A$1:$E$200,4,FALSE))</f>
        <v>3638</v>
      </c>
      <c r="G14" s="349">
        <f>IF(ISBLANK(C14),"",VLOOKUP(C14,Inscripcion!$A$1:$E$200,5,FALSE))</f>
        <v>1030</v>
      </c>
    </row>
    <row r="15" spans="2:10" ht="21" customHeight="1" x14ac:dyDescent="0.25">
      <c r="F15" s="350" t="s">
        <v>139</v>
      </c>
      <c r="G15" s="350" t="s">
        <v>139</v>
      </c>
    </row>
    <row r="16" spans="2:10" ht="21" customHeight="1" x14ac:dyDescent="0.25"/>
    <row r="17" spans="2:10" ht="21" customHeight="1" x14ac:dyDescent="0.25">
      <c r="B17" s="351" t="s">
        <v>140</v>
      </c>
      <c r="C17" s="351"/>
      <c r="D17" s="351" t="s">
        <v>141</v>
      </c>
      <c r="E17" s="352" t="s">
        <v>142</v>
      </c>
      <c r="F17" s="351" t="s">
        <v>143</v>
      </c>
      <c r="G17" s="351" t="s">
        <v>144</v>
      </c>
      <c r="H17" s="353" t="s">
        <v>145</v>
      </c>
      <c r="I17" s="354"/>
    </row>
    <row r="18" spans="2:10" ht="21" customHeight="1" x14ac:dyDescent="0.25">
      <c r="B18" s="355">
        <v>1</v>
      </c>
      <c r="C18" s="356">
        <v>1</v>
      </c>
      <c r="D18" s="357" t="str">
        <f>D12</f>
        <v>Maria Jose Jimenez Abarca</v>
      </c>
      <c r="E18" s="358">
        <v>11</v>
      </c>
      <c r="F18" s="358">
        <v>11</v>
      </c>
      <c r="G18" s="358"/>
      <c r="H18" s="359">
        <v>1</v>
      </c>
      <c r="I18" s="354"/>
    </row>
    <row r="19" spans="2:10" ht="21" customHeight="1" x14ac:dyDescent="0.25">
      <c r="B19" s="360"/>
      <c r="C19" s="356">
        <v>3</v>
      </c>
      <c r="D19" s="357" t="str">
        <f>D14</f>
        <v>Marcelo Masis Rodríguez</v>
      </c>
      <c r="E19" s="358">
        <v>1</v>
      </c>
      <c r="F19" s="358">
        <v>7</v>
      </c>
      <c r="G19" s="358"/>
      <c r="H19" s="361"/>
      <c r="I19" s="354"/>
    </row>
    <row r="20" spans="2:10" ht="21" customHeight="1" x14ac:dyDescent="0.25">
      <c r="B20" s="355">
        <v>2</v>
      </c>
      <c r="C20" s="358">
        <v>1</v>
      </c>
      <c r="D20" s="357" t="str">
        <f>D12</f>
        <v>Maria Jose Jimenez Abarca</v>
      </c>
      <c r="E20" s="358">
        <v>11</v>
      </c>
      <c r="F20" s="358">
        <v>13</v>
      </c>
      <c r="G20" s="358"/>
      <c r="H20" s="359">
        <v>1</v>
      </c>
      <c r="I20" s="354"/>
    </row>
    <row r="21" spans="2:10" ht="21" customHeight="1" x14ac:dyDescent="0.25">
      <c r="B21" s="360"/>
      <c r="C21" s="358">
        <v>2</v>
      </c>
      <c r="D21" s="357" t="str">
        <f>D13</f>
        <v>Isaac Castillo Aguilar</v>
      </c>
      <c r="E21" s="358">
        <v>6</v>
      </c>
      <c r="F21" s="358">
        <v>11</v>
      </c>
      <c r="G21" s="358"/>
      <c r="H21" s="361"/>
      <c r="I21" s="354"/>
    </row>
    <row r="22" spans="2:10" ht="21" customHeight="1" x14ac:dyDescent="0.25">
      <c r="B22" s="355">
        <v>3</v>
      </c>
      <c r="C22" s="358">
        <v>2</v>
      </c>
      <c r="D22" s="357" t="str">
        <f>D13</f>
        <v>Isaac Castillo Aguilar</v>
      </c>
      <c r="E22" s="358">
        <v>7</v>
      </c>
      <c r="F22" s="358">
        <v>6</v>
      </c>
      <c r="G22" s="358"/>
      <c r="H22" s="362">
        <v>3</v>
      </c>
      <c r="I22" s="354"/>
    </row>
    <row r="23" spans="2:10" ht="21" customHeight="1" x14ac:dyDescent="0.25">
      <c r="B23" s="360"/>
      <c r="C23" s="358">
        <v>3</v>
      </c>
      <c r="D23" s="357" t="str">
        <f>D14</f>
        <v>Marcelo Masis Rodríguez</v>
      </c>
      <c r="E23" s="358">
        <v>11</v>
      </c>
      <c r="F23" s="358">
        <v>11</v>
      </c>
      <c r="G23" s="358"/>
      <c r="H23" s="361"/>
      <c r="I23" s="354"/>
    </row>
    <row r="24" spans="2:10" ht="21" customHeight="1" x14ac:dyDescent="0.25">
      <c r="B24" s="342"/>
      <c r="C24" s="342"/>
      <c r="D24" s="342"/>
      <c r="E24" s="342"/>
      <c r="F24" s="342"/>
      <c r="G24" s="342"/>
      <c r="H24" s="342"/>
      <c r="I24" s="342"/>
      <c r="J24" s="342"/>
    </row>
    <row r="25" spans="2:10" ht="21" customHeight="1" x14ac:dyDescent="0.25">
      <c r="B25" s="342"/>
      <c r="C25" s="342"/>
      <c r="D25" s="342"/>
      <c r="E25" s="342"/>
      <c r="F25" s="342"/>
      <c r="G25" s="342"/>
      <c r="H25" s="342"/>
      <c r="I25" s="342"/>
      <c r="J25" s="342"/>
    </row>
    <row r="26" spans="2:10" ht="21" customHeight="1" x14ac:dyDescent="0.25">
      <c r="B26" s="342"/>
      <c r="C26" s="342"/>
      <c r="D26" s="358" t="s">
        <v>146</v>
      </c>
      <c r="E26" s="342"/>
      <c r="F26" s="342"/>
      <c r="G26" s="342"/>
      <c r="H26" s="342"/>
      <c r="I26" s="342"/>
      <c r="J26" s="342"/>
    </row>
    <row r="27" spans="2:10" ht="21" customHeight="1" x14ac:dyDescent="0.25">
      <c r="D27" s="363" t="s">
        <v>147</v>
      </c>
      <c r="E27" s="342"/>
      <c r="F27" s="342"/>
    </row>
    <row r="28" spans="2:10" ht="21" customHeight="1" x14ac:dyDescent="0.25">
      <c r="D28" s="363" t="s">
        <v>148</v>
      </c>
      <c r="E28" s="342"/>
      <c r="F28" s="342"/>
    </row>
  </sheetData>
  <pageMargins left="0.7" right="0.7" top="0.75" bottom="0.75" header="0.3" footer="0.3"/>
  <pageSetup scale="7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G23" sqref="G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65"/>
    </row>
    <row r="5" spans="2:10" ht="8.25" customHeight="1" x14ac:dyDescent="0.35">
      <c r="D5" s="365"/>
    </row>
    <row r="6" spans="2:10" ht="26.25" customHeight="1" x14ac:dyDescent="0.25"/>
    <row r="7" spans="2:10" ht="26.25" customHeight="1" x14ac:dyDescent="0.35">
      <c r="C7" s="365"/>
      <c r="D7" s="365"/>
      <c r="G7" s="365" t="s">
        <v>129</v>
      </c>
      <c r="H7" s="390">
        <v>45057.670761504633</v>
      </c>
      <c r="J7" s="366"/>
    </row>
    <row r="8" spans="2:10" ht="26.25" customHeight="1" x14ac:dyDescent="0.35">
      <c r="C8" s="365"/>
      <c r="D8" s="365"/>
    </row>
    <row r="9" spans="2:10" ht="21" customHeight="1" x14ac:dyDescent="0.35">
      <c r="B9" s="367" t="s">
        <v>130</v>
      </c>
      <c r="C9" s="368"/>
      <c r="D9" s="369" t="s">
        <v>149</v>
      </c>
      <c r="E9" s="367" t="s">
        <v>131</v>
      </c>
      <c r="F9" s="369" t="s">
        <v>164</v>
      </c>
      <c r="G9" s="367" t="s">
        <v>132</v>
      </c>
      <c r="H9" s="370"/>
      <c r="I9" s="367"/>
      <c r="J9" s="370"/>
    </row>
    <row r="10" spans="2:10" ht="21" customHeight="1" x14ac:dyDescent="0.25"/>
    <row r="11" spans="2:10" ht="21" customHeight="1" x14ac:dyDescent="0.25">
      <c r="B11" s="371" t="s">
        <v>133</v>
      </c>
      <c r="C11" s="371" t="s">
        <v>134</v>
      </c>
      <c r="D11" s="371" t="s">
        <v>135</v>
      </c>
      <c r="E11" s="371" t="s">
        <v>136</v>
      </c>
      <c r="F11" s="371" t="s">
        <v>137</v>
      </c>
      <c r="G11" s="371" t="s">
        <v>138</v>
      </c>
    </row>
    <row r="12" spans="2:10" ht="21" customHeight="1" x14ac:dyDescent="0.35">
      <c r="B12" s="372">
        <v>1</v>
      </c>
      <c r="C12" s="373">
        <v>3157</v>
      </c>
      <c r="D12" s="374" t="str">
        <f>IF(ISBLANK(C12),"",VLOOKUP(C12,Inscripcion!$A$1:$E$200,2,FALSE))</f>
        <v>Alejandro Chaves Gallo</v>
      </c>
      <c r="E12" s="375" t="str">
        <f>IF(ISBLANK(C12),"",VLOOKUP(C12,Inscripcion!$A$1:$E$200,3,FALSE))</f>
        <v>Corredores</v>
      </c>
      <c r="F12" s="375">
        <f>IF(ISBLANK(C12),"",VLOOKUP(C12,Inscripcion!$A$1:$E$200,4,FALSE))</f>
        <v>231</v>
      </c>
      <c r="G12" s="375">
        <f>IF(ISBLANK(C12),"",VLOOKUP(C12,Inscripcion!$A$1:$E$200,5,FALSE))</f>
        <v>1073</v>
      </c>
    </row>
    <row r="13" spans="2:10" ht="21" customHeight="1" x14ac:dyDescent="0.35">
      <c r="B13" s="372">
        <v>2</v>
      </c>
      <c r="C13" s="373">
        <v>327</v>
      </c>
      <c r="D13" s="374" t="str">
        <f>IF(ISBLANK(C13),"",VLOOKUP(C13,Inscripcion!$A$1:$E$200,2,FALSE))</f>
        <v>Jonathan Soto</v>
      </c>
      <c r="E13" s="375" t="str">
        <f>IF(ISBLANK(C13),"",VLOOKUP(C13,Inscripcion!$A$1:$E$200,3,FALSE))</f>
        <v>Juan Viñas</v>
      </c>
      <c r="F13" s="375">
        <f>IF(ISBLANK(C13),"",VLOOKUP(C13,Inscripcion!$A$1:$E$200,4,FALSE))</f>
        <v>280</v>
      </c>
      <c r="G13" s="375">
        <f>IF(ISBLANK(C13),"",VLOOKUP(C13,Inscripcion!$A$1:$E$200,5,FALSE))</f>
        <v>1040</v>
      </c>
    </row>
    <row r="14" spans="2:10" ht="21" customHeight="1" x14ac:dyDescent="0.35">
      <c r="B14" s="372">
        <v>3</v>
      </c>
      <c r="C14" s="373">
        <v>3720</v>
      </c>
      <c r="D14" s="374" t="str">
        <f>IF(ISBLANK(C14),"",VLOOKUP(C14,Inscripcion!$A$1:$E$200,2,FALSE))</f>
        <v>Yu Lei Chen Cen</v>
      </c>
      <c r="E14" s="375" t="str">
        <f>IF(ISBLANK(C14),"",VLOOKUP(C14,Inscripcion!$A$1:$E$200,3,FALSE))</f>
        <v>Escazú</v>
      </c>
      <c r="F14" s="375">
        <f>IF(ISBLANK(C14),"",VLOOKUP(C14,Inscripcion!$A$1:$E$200,4,FALSE))</f>
        <v>3639</v>
      </c>
      <c r="G14" s="375">
        <f>IF(ISBLANK(C14),"",VLOOKUP(C14,Inscripcion!$A$1:$E$200,5,FALSE))</f>
        <v>1030</v>
      </c>
    </row>
    <row r="15" spans="2:10" ht="21" customHeight="1" x14ac:dyDescent="0.25">
      <c r="F15" s="376" t="s">
        <v>139</v>
      </c>
      <c r="G15" s="376" t="s">
        <v>139</v>
      </c>
    </row>
    <row r="16" spans="2:10" ht="21" customHeight="1" x14ac:dyDescent="0.25"/>
    <row r="17" spans="2:10" ht="21" customHeight="1" x14ac:dyDescent="0.25">
      <c r="B17" s="377" t="s">
        <v>140</v>
      </c>
      <c r="C17" s="377"/>
      <c r="D17" s="377" t="s">
        <v>141</v>
      </c>
      <c r="E17" s="378" t="s">
        <v>142</v>
      </c>
      <c r="F17" s="377" t="s">
        <v>143</v>
      </c>
      <c r="G17" s="377" t="s">
        <v>144</v>
      </c>
      <c r="H17" s="379" t="s">
        <v>145</v>
      </c>
      <c r="I17" s="380"/>
    </row>
    <row r="18" spans="2:10" ht="21" customHeight="1" x14ac:dyDescent="0.25">
      <c r="B18" s="381">
        <v>1</v>
      </c>
      <c r="C18" s="382">
        <v>1</v>
      </c>
      <c r="D18" s="383" t="str">
        <f>D12</f>
        <v>Alejandro Chaves Gallo</v>
      </c>
      <c r="E18" s="384">
        <v>11</v>
      </c>
      <c r="F18" s="384">
        <v>11</v>
      </c>
      <c r="G18" s="384"/>
      <c r="H18" s="385">
        <v>1</v>
      </c>
      <c r="I18" s="380"/>
    </row>
    <row r="19" spans="2:10" ht="21" customHeight="1" x14ac:dyDescent="0.25">
      <c r="B19" s="386"/>
      <c r="C19" s="382">
        <v>3</v>
      </c>
      <c r="D19" s="383" t="str">
        <f>D14</f>
        <v>Yu Lei Chen Cen</v>
      </c>
      <c r="E19" s="384">
        <v>5</v>
      </c>
      <c r="F19" s="384">
        <v>6</v>
      </c>
      <c r="G19" s="384"/>
      <c r="H19" s="387"/>
      <c r="I19" s="380"/>
    </row>
    <row r="20" spans="2:10" ht="21" customHeight="1" x14ac:dyDescent="0.25">
      <c r="B20" s="381">
        <v>2</v>
      </c>
      <c r="C20" s="384">
        <v>1</v>
      </c>
      <c r="D20" s="383" t="str">
        <f>D12</f>
        <v>Alejandro Chaves Gallo</v>
      </c>
      <c r="E20" s="384">
        <v>11</v>
      </c>
      <c r="F20" s="384">
        <v>11</v>
      </c>
      <c r="G20" s="384"/>
      <c r="H20" s="385">
        <v>1</v>
      </c>
      <c r="I20" s="380"/>
    </row>
    <row r="21" spans="2:10" ht="21" customHeight="1" x14ac:dyDescent="0.25">
      <c r="B21" s="386"/>
      <c r="C21" s="384">
        <v>2</v>
      </c>
      <c r="D21" s="383" t="str">
        <f>D13</f>
        <v>Jonathan Soto</v>
      </c>
      <c r="E21" s="384">
        <v>7</v>
      </c>
      <c r="F21" s="384">
        <v>4</v>
      </c>
      <c r="G21" s="384"/>
      <c r="H21" s="387"/>
      <c r="I21" s="380"/>
    </row>
    <row r="22" spans="2:10" ht="21" customHeight="1" x14ac:dyDescent="0.25">
      <c r="B22" s="381">
        <v>3</v>
      </c>
      <c r="C22" s="384">
        <v>2</v>
      </c>
      <c r="D22" s="383" t="str">
        <f>D13</f>
        <v>Jonathan Soto</v>
      </c>
      <c r="E22" s="384">
        <v>10</v>
      </c>
      <c r="F22" s="384">
        <v>13</v>
      </c>
      <c r="G22" s="384"/>
      <c r="H22" s="388">
        <v>3</v>
      </c>
      <c r="I22" s="380"/>
    </row>
    <row r="23" spans="2:10" ht="21" customHeight="1" x14ac:dyDescent="0.25">
      <c r="B23" s="386"/>
      <c r="C23" s="384">
        <v>3</v>
      </c>
      <c r="D23" s="383" t="str">
        <f>D14</f>
        <v>Yu Lei Chen Cen</v>
      </c>
      <c r="E23" s="384">
        <v>12</v>
      </c>
      <c r="F23" s="384">
        <v>15</v>
      </c>
      <c r="G23" s="384"/>
      <c r="H23" s="387"/>
      <c r="I23" s="380"/>
    </row>
    <row r="24" spans="2:10" ht="21" customHeight="1" x14ac:dyDescent="0.25">
      <c r="B24" s="368"/>
      <c r="C24" s="368"/>
      <c r="D24" s="368"/>
      <c r="E24" s="368"/>
      <c r="F24" s="368"/>
      <c r="G24" s="368"/>
      <c r="H24" s="368"/>
      <c r="I24" s="368"/>
      <c r="J24" s="368"/>
    </row>
    <row r="25" spans="2:10" ht="21" customHeight="1" x14ac:dyDescent="0.25">
      <c r="B25" s="368"/>
      <c r="C25" s="368"/>
      <c r="D25" s="368"/>
      <c r="E25" s="368"/>
      <c r="F25" s="368"/>
      <c r="G25" s="368"/>
      <c r="H25" s="368"/>
      <c r="I25" s="368"/>
      <c r="J25" s="368"/>
    </row>
    <row r="26" spans="2:10" ht="21" customHeight="1" x14ac:dyDescent="0.25">
      <c r="B26" s="368"/>
      <c r="C26" s="368"/>
      <c r="D26" s="384" t="s">
        <v>146</v>
      </c>
      <c r="E26" s="368"/>
      <c r="F26" s="368"/>
      <c r="G26" s="368"/>
      <c r="H26" s="368"/>
      <c r="I26" s="368"/>
      <c r="J26" s="368"/>
    </row>
    <row r="27" spans="2:10" ht="21" customHeight="1" x14ac:dyDescent="0.25">
      <c r="D27" s="389" t="s">
        <v>147</v>
      </c>
      <c r="E27" s="368"/>
      <c r="F27" s="368"/>
    </row>
    <row r="28" spans="2:10" ht="21" customHeight="1" x14ac:dyDescent="0.25">
      <c r="D28" s="389" t="s">
        <v>148</v>
      </c>
      <c r="E28" s="368"/>
      <c r="F28" s="368"/>
    </row>
  </sheetData>
  <pageMargins left="0.7" right="0.7" top="0.75" bottom="0.75" header="0.3" footer="0.3"/>
  <pageSetup scale="7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8554687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91"/>
    </row>
    <row r="5" spans="2:10" ht="8.25" customHeight="1" x14ac:dyDescent="0.35">
      <c r="D5" s="391"/>
    </row>
    <row r="6" spans="2:10" ht="26.25" customHeight="1" x14ac:dyDescent="0.25"/>
    <row r="7" spans="2:10" ht="26.25" customHeight="1" x14ac:dyDescent="0.35">
      <c r="C7" s="391"/>
      <c r="D7" s="391"/>
      <c r="G7" s="391" t="s">
        <v>129</v>
      </c>
      <c r="H7" s="416">
        <v>45057.67076228009</v>
      </c>
      <c r="J7" s="392"/>
    </row>
    <row r="8" spans="2:10" ht="26.25" customHeight="1" x14ac:dyDescent="0.35">
      <c r="C8" s="391"/>
      <c r="D8" s="391"/>
    </row>
    <row r="9" spans="2:10" ht="21" customHeight="1" x14ac:dyDescent="0.35">
      <c r="B9" s="393" t="s">
        <v>130</v>
      </c>
      <c r="C9" s="394"/>
      <c r="D9" s="395" t="s">
        <v>149</v>
      </c>
      <c r="E9" s="393" t="s">
        <v>131</v>
      </c>
      <c r="F9" s="395" t="s">
        <v>165</v>
      </c>
      <c r="G9" s="393" t="s">
        <v>132</v>
      </c>
      <c r="H9" s="396"/>
      <c r="I9" s="393"/>
      <c r="J9" s="396"/>
    </row>
    <row r="10" spans="2:10" ht="21" customHeight="1" x14ac:dyDescent="0.25"/>
    <row r="11" spans="2:10" ht="21" customHeight="1" x14ac:dyDescent="0.25">
      <c r="B11" s="397" t="s">
        <v>133</v>
      </c>
      <c r="C11" s="397" t="s">
        <v>134</v>
      </c>
      <c r="D11" s="397" t="s">
        <v>135</v>
      </c>
      <c r="E11" s="397" t="s">
        <v>136</v>
      </c>
      <c r="F11" s="397" t="s">
        <v>137</v>
      </c>
      <c r="G11" s="397" t="s">
        <v>138</v>
      </c>
    </row>
    <row r="12" spans="2:10" ht="21" customHeight="1" x14ac:dyDescent="0.35">
      <c r="B12" s="398">
        <v>1</v>
      </c>
      <c r="C12" s="399">
        <v>3385</v>
      </c>
      <c r="D12" s="400" t="str">
        <f>IF(ISBLANK(C12),"",VLOOKUP(C12,Inscripcion!$A$1:$E$200,2,FALSE))</f>
        <v>Joan Andres Aguero Vargas</v>
      </c>
      <c r="E12" s="401" t="str">
        <f>IF(ISBLANK(C12),"",VLOOKUP(C12,Inscripcion!$A$1:$E$200,3,FALSE))</f>
        <v>Escazu</v>
      </c>
      <c r="F12" s="401">
        <f>IF(ISBLANK(C12),"",VLOOKUP(C12,Inscripcion!$A$1:$E$200,4,FALSE))</f>
        <v>232</v>
      </c>
      <c r="G12" s="401">
        <f>IF(ISBLANK(C12),"",VLOOKUP(C12,Inscripcion!$A$1:$E$200,5,FALSE))</f>
        <v>1071</v>
      </c>
    </row>
    <row r="13" spans="2:10" ht="21" customHeight="1" x14ac:dyDescent="0.35">
      <c r="B13" s="398">
        <v>2</v>
      </c>
      <c r="C13" s="399">
        <v>1896</v>
      </c>
      <c r="D13" s="400" t="str">
        <f>IF(ISBLANK(C13),"",VLOOKUP(C13,Inscripcion!$A$1:$E$200,2,FALSE))</f>
        <v>Adrian Josue Zumbado Gonzalez</v>
      </c>
      <c r="E13" s="401" t="str">
        <f>IF(ISBLANK(C13),"",VLOOKUP(C13,Inscripcion!$A$1:$E$200,3,FALSE))</f>
        <v>Grecia</v>
      </c>
      <c r="F13" s="401">
        <f>IF(ISBLANK(C13),"",VLOOKUP(C13,Inscripcion!$A$1:$E$200,4,FALSE))</f>
        <v>279</v>
      </c>
      <c r="G13" s="401">
        <f>IF(ISBLANK(C13),"",VLOOKUP(C13,Inscripcion!$A$1:$E$200,5,FALSE))</f>
        <v>1043</v>
      </c>
    </row>
    <row r="14" spans="2:10" ht="21" customHeight="1" x14ac:dyDescent="0.35">
      <c r="B14" s="398">
        <v>3</v>
      </c>
      <c r="C14" s="399">
        <v>3629</v>
      </c>
      <c r="D14" s="400" t="str">
        <f>IF(ISBLANK(C14),"",VLOOKUP(C14,Inscripcion!$A$1:$E$200,2,FALSE))</f>
        <v>Eduardo Alfaro Ureña</v>
      </c>
      <c r="E14" s="401" t="str">
        <f>IF(ISBLANK(C14),"",VLOOKUP(C14,Inscripcion!$A$1:$E$200,3,FALSE))</f>
        <v>Aserrì</v>
      </c>
      <c r="F14" s="401">
        <f>IF(ISBLANK(C14),"",VLOOKUP(C14,Inscripcion!$A$1:$E$200,4,FALSE))</f>
        <v>3557</v>
      </c>
      <c r="G14" s="401">
        <f>IF(ISBLANK(C14),"",VLOOKUP(C14,Inscripcion!$A$1:$E$200,5,FALSE))</f>
        <v>1030</v>
      </c>
    </row>
    <row r="15" spans="2:10" ht="21" customHeight="1" x14ac:dyDescent="0.25">
      <c r="F15" s="402" t="s">
        <v>139</v>
      </c>
      <c r="G15" s="402" t="s">
        <v>139</v>
      </c>
    </row>
    <row r="16" spans="2:10" ht="21" customHeight="1" x14ac:dyDescent="0.25"/>
    <row r="17" spans="2:10" ht="21" customHeight="1" x14ac:dyDescent="0.25">
      <c r="B17" s="403" t="s">
        <v>140</v>
      </c>
      <c r="C17" s="403"/>
      <c r="D17" s="403" t="s">
        <v>141</v>
      </c>
      <c r="E17" s="404" t="s">
        <v>142</v>
      </c>
      <c r="F17" s="403" t="s">
        <v>143</v>
      </c>
      <c r="G17" s="403" t="s">
        <v>144</v>
      </c>
      <c r="H17" s="405" t="s">
        <v>145</v>
      </c>
      <c r="I17" s="406"/>
    </row>
    <row r="18" spans="2:10" ht="21" customHeight="1" x14ac:dyDescent="0.25">
      <c r="B18" s="407">
        <v>1</v>
      </c>
      <c r="C18" s="408">
        <v>1</v>
      </c>
      <c r="D18" s="409" t="str">
        <f>D12</f>
        <v>Joan Andres Aguero Vargas</v>
      </c>
      <c r="E18" s="410">
        <v>11</v>
      </c>
      <c r="F18" s="410">
        <v>13</v>
      </c>
      <c r="G18" s="410"/>
      <c r="H18" s="411">
        <v>1</v>
      </c>
      <c r="I18" s="406"/>
    </row>
    <row r="19" spans="2:10" ht="21" customHeight="1" x14ac:dyDescent="0.25">
      <c r="B19" s="412"/>
      <c r="C19" s="408">
        <v>3</v>
      </c>
      <c r="D19" s="409" t="str">
        <f>D14</f>
        <v>Eduardo Alfaro Ureña</v>
      </c>
      <c r="E19" s="410">
        <v>6</v>
      </c>
      <c r="F19" s="410">
        <v>11</v>
      </c>
      <c r="G19" s="410"/>
      <c r="H19" s="413"/>
      <c r="I19" s="406"/>
    </row>
    <row r="20" spans="2:10" ht="21" customHeight="1" x14ac:dyDescent="0.25">
      <c r="B20" s="407">
        <v>2</v>
      </c>
      <c r="C20" s="410">
        <v>1</v>
      </c>
      <c r="D20" s="409" t="str">
        <f>D12</f>
        <v>Joan Andres Aguero Vargas</v>
      </c>
      <c r="E20" s="410">
        <v>11</v>
      </c>
      <c r="F20" s="410">
        <v>5</v>
      </c>
      <c r="G20" s="410">
        <v>13</v>
      </c>
      <c r="H20" s="411">
        <v>1</v>
      </c>
      <c r="I20" s="406"/>
    </row>
    <row r="21" spans="2:10" ht="21" customHeight="1" x14ac:dyDescent="0.25">
      <c r="B21" s="412"/>
      <c r="C21" s="410">
        <v>2</v>
      </c>
      <c r="D21" s="409" t="str">
        <f>D13</f>
        <v>Adrian Josue Zumbado Gonzalez</v>
      </c>
      <c r="E21" s="410">
        <v>8</v>
      </c>
      <c r="F21" s="410">
        <v>11</v>
      </c>
      <c r="G21" s="410">
        <v>15</v>
      </c>
      <c r="H21" s="413"/>
      <c r="I21" s="406"/>
    </row>
    <row r="22" spans="2:10" ht="21" customHeight="1" x14ac:dyDescent="0.25">
      <c r="B22" s="407">
        <v>3</v>
      </c>
      <c r="C22" s="410">
        <v>2</v>
      </c>
      <c r="D22" s="409" t="str">
        <f>D13</f>
        <v>Adrian Josue Zumbado Gonzalez</v>
      </c>
      <c r="E22" s="410">
        <v>11</v>
      </c>
      <c r="F22" s="410">
        <v>9</v>
      </c>
      <c r="G22" s="410">
        <v>11</v>
      </c>
      <c r="H22" s="414">
        <v>2</v>
      </c>
      <c r="I22" s="406"/>
    </row>
    <row r="23" spans="2:10" ht="21" customHeight="1" x14ac:dyDescent="0.25">
      <c r="B23" s="412"/>
      <c r="C23" s="410">
        <v>3</v>
      </c>
      <c r="D23" s="409" t="str">
        <f>D14</f>
        <v>Eduardo Alfaro Ureña</v>
      </c>
      <c r="E23" s="410">
        <v>9</v>
      </c>
      <c r="F23" s="410">
        <v>11</v>
      </c>
      <c r="G23" s="410">
        <v>8</v>
      </c>
      <c r="H23" s="413"/>
      <c r="I23" s="406"/>
    </row>
    <row r="24" spans="2:10" ht="21" customHeight="1" x14ac:dyDescent="0.25">
      <c r="B24" s="394"/>
      <c r="C24" s="394"/>
      <c r="D24" s="394"/>
      <c r="E24" s="394"/>
      <c r="F24" s="394"/>
      <c r="G24" s="394"/>
      <c r="H24" s="394"/>
      <c r="I24" s="394"/>
      <c r="J24" s="394"/>
    </row>
    <row r="25" spans="2:10" ht="21" customHeight="1" x14ac:dyDescent="0.25">
      <c r="B25" s="394"/>
      <c r="C25" s="394"/>
      <c r="D25" s="394"/>
      <c r="E25" s="394"/>
      <c r="F25" s="394"/>
      <c r="G25" s="394"/>
      <c r="H25" s="394"/>
      <c r="I25" s="394"/>
      <c r="J25" s="394"/>
    </row>
    <row r="26" spans="2:10" ht="21" customHeight="1" x14ac:dyDescent="0.25">
      <c r="B26" s="394"/>
      <c r="C26" s="394"/>
      <c r="D26" s="410" t="s">
        <v>146</v>
      </c>
      <c r="E26" s="394"/>
      <c r="F26" s="394"/>
      <c r="G26" s="394"/>
      <c r="H26" s="394"/>
      <c r="I26" s="394"/>
      <c r="J26" s="394"/>
    </row>
    <row r="27" spans="2:10" ht="21" customHeight="1" x14ac:dyDescent="0.25">
      <c r="D27" s="415" t="s">
        <v>147</v>
      </c>
      <c r="E27" s="394"/>
      <c r="F27" s="394"/>
    </row>
    <row r="28" spans="2:10" ht="21" customHeight="1" x14ac:dyDescent="0.25">
      <c r="D28" s="415" t="s">
        <v>148</v>
      </c>
      <c r="E28" s="394"/>
      <c r="F28" s="394"/>
    </row>
  </sheetData>
  <pageMargins left="0.7" right="0.7" top="0.75" bottom="0.75" header="0.3" footer="0.3"/>
  <pageSetup scale="7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I22" sqref="I22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17"/>
    </row>
    <row r="5" spans="2:10" ht="8.25" customHeight="1" x14ac:dyDescent="0.35">
      <c r="D5" s="417"/>
    </row>
    <row r="6" spans="2:10" ht="26.25" customHeight="1" x14ac:dyDescent="0.25"/>
    <row r="7" spans="2:10" ht="26.25" customHeight="1" x14ac:dyDescent="0.35">
      <c r="C7" s="417"/>
      <c r="D7" s="417"/>
      <c r="G7" s="417" t="s">
        <v>129</v>
      </c>
      <c r="H7" s="442">
        <v>45057.670763020833</v>
      </c>
      <c r="J7" s="418"/>
    </row>
    <row r="8" spans="2:10" ht="26.25" customHeight="1" x14ac:dyDescent="0.35">
      <c r="C8" s="417"/>
      <c r="D8" s="417"/>
    </row>
    <row r="9" spans="2:10" ht="21" customHeight="1" x14ac:dyDescent="0.35">
      <c r="B9" s="419" t="s">
        <v>130</v>
      </c>
      <c r="C9" s="420"/>
      <c r="D9" s="421" t="s">
        <v>149</v>
      </c>
      <c r="E9" s="419" t="s">
        <v>131</v>
      </c>
      <c r="F9" s="421" t="s">
        <v>166</v>
      </c>
      <c r="G9" s="419" t="s">
        <v>132</v>
      </c>
      <c r="H9" s="422"/>
      <c r="I9" s="419"/>
      <c r="J9" s="422"/>
    </row>
    <row r="10" spans="2:10" ht="21" customHeight="1" x14ac:dyDescent="0.25"/>
    <row r="11" spans="2:10" ht="21" customHeight="1" x14ac:dyDescent="0.25">
      <c r="B11" s="423" t="s">
        <v>133</v>
      </c>
      <c r="C11" s="423" t="s">
        <v>134</v>
      </c>
      <c r="D11" s="423" t="s">
        <v>135</v>
      </c>
      <c r="E11" s="423" t="s">
        <v>136</v>
      </c>
      <c r="F11" s="423" t="s">
        <v>137</v>
      </c>
      <c r="G11" s="423" t="s">
        <v>138</v>
      </c>
    </row>
    <row r="12" spans="2:10" ht="21" customHeight="1" x14ac:dyDescent="0.35">
      <c r="B12" s="424">
        <v>1</v>
      </c>
      <c r="C12" s="425">
        <v>3499</v>
      </c>
      <c r="D12" s="426" t="str">
        <f>IF(ISBLANK(C12),"",VLOOKUP(C12,Inscripcion!$A$1:$E$200,2,FALSE))</f>
        <v>Esteban Murillo Chaves</v>
      </c>
      <c r="E12" s="427" t="str">
        <f>IF(ISBLANK(C12),"",VLOOKUP(C12,Inscripcion!$A$1:$E$200,3,FALSE))</f>
        <v>Perez Zeledon</v>
      </c>
      <c r="F12" s="427">
        <f>IF(ISBLANK(C12),"",VLOOKUP(C12,Inscripcion!$A$1:$E$200,4,FALSE))</f>
        <v>233</v>
      </c>
      <c r="G12" s="427">
        <f>IF(ISBLANK(C12),"",VLOOKUP(C12,Inscripcion!$A$1:$E$200,5,FALSE))</f>
        <v>1071</v>
      </c>
    </row>
    <row r="13" spans="2:10" ht="21" customHeight="1" x14ac:dyDescent="0.35">
      <c r="B13" s="424">
        <v>2</v>
      </c>
      <c r="C13" s="425">
        <v>71</v>
      </c>
      <c r="D13" s="426" t="str">
        <f>IF(ISBLANK(C13),"",VLOOKUP(C13,Inscripcion!$A$1:$E$200,2,FALSE))</f>
        <v>Jonathan Alfaro</v>
      </c>
      <c r="E13" s="427" t="str">
        <f>IF(ISBLANK(C13),"",VLOOKUP(C13,Inscripcion!$A$1:$E$200,3,FALSE))</f>
        <v>UNED</v>
      </c>
      <c r="F13" s="427">
        <f>IF(ISBLANK(C13),"",VLOOKUP(C13,Inscripcion!$A$1:$E$200,4,FALSE))</f>
        <v>278</v>
      </c>
      <c r="G13" s="427">
        <f>IF(ISBLANK(C13),"",VLOOKUP(C13,Inscripcion!$A$1:$E$200,5,FALSE))</f>
        <v>1044</v>
      </c>
    </row>
    <row r="14" spans="2:10" ht="21" customHeight="1" x14ac:dyDescent="0.35">
      <c r="B14" s="424">
        <v>3</v>
      </c>
      <c r="C14" s="425">
        <v>3791</v>
      </c>
      <c r="D14" s="426" t="str">
        <f>IF(ISBLANK(C14),"",VLOOKUP(C14,Inscripcion!$A$1:$E$200,2,FALSE))</f>
        <v>Diego Moya Chacon</v>
      </c>
      <c r="E14" s="427" t="str">
        <f>IF(ISBLANK(C14),"",VLOOKUP(C14,Inscripcion!$A$1:$E$200,3,FALSE))</f>
        <v>Escazu</v>
      </c>
      <c r="F14" s="427">
        <f>IF(ISBLANK(C14),"",VLOOKUP(C14,Inscripcion!$A$1:$E$200,4,FALSE))</f>
        <v>3704</v>
      </c>
      <c r="G14" s="427">
        <f>IF(ISBLANK(C14),"",VLOOKUP(C14,Inscripcion!$A$1:$E$200,5,FALSE))</f>
        <v>1030</v>
      </c>
    </row>
    <row r="15" spans="2:10" ht="21" customHeight="1" x14ac:dyDescent="0.25">
      <c r="F15" s="428" t="s">
        <v>139</v>
      </c>
      <c r="G15" s="428" t="s">
        <v>139</v>
      </c>
    </row>
    <row r="16" spans="2:10" ht="21" customHeight="1" x14ac:dyDescent="0.25"/>
    <row r="17" spans="2:10" ht="21" customHeight="1" x14ac:dyDescent="0.25">
      <c r="B17" s="429" t="s">
        <v>140</v>
      </c>
      <c r="C17" s="429"/>
      <c r="D17" s="429" t="s">
        <v>141</v>
      </c>
      <c r="E17" s="430" t="s">
        <v>142</v>
      </c>
      <c r="F17" s="429" t="s">
        <v>143</v>
      </c>
      <c r="G17" s="429" t="s">
        <v>144</v>
      </c>
      <c r="H17" s="431" t="s">
        <v>145</v>
      </c>
      <c r="I17" s="432"/>
    </row>
    <row r="18" spans="2:10" ht="21" customHeight="1" x14ac:dyDescent="0.25">
      <c r="B18" s="433">
        <v>1</v>
      </c>
      <c r="C18" s="434">
        <v>1</v>
      </c>
      <c r="D18" s="435" t="str">
        <f>D12</f>
        <v>Esteban Murillo Chaves</v>
      </c>
      <c r="E18" s="436">
        <v>11</v>
      </c>
      <c r="F18" s="436">
        <v>11</v>
      </c>
      <c r="G18" s="436"/>
      <c r="H18" s="437">
        <v>1</v>
      </c>
      <c r="I18" s="432"/>
    </row>
    <row r="19" spans="2:10" ht="21" customHeight="1" x14ac:dyDescent="0.25">
      <c r="B19" s="438"/>
      <c r="C19" s="434">
        <v>3</v>
      </c>
      <c r="D19" s="435" t="str">
        <f>D14</f>
        <v>Diego Moya Chacon</v>
      </c>
      <c r="E19" s="436">
        <v>5</v>
      </c>
      <c r="F19" s="436">
        <v>6</v>
      </c>
      <c r="G19" s="436"/>
      <c r="H19" s="439"/>
      <c r="I19" s="432"/>
    </row>
    <row r="20" spans="2:10" ht="21" customHeight="1" x14ac:dyDescent="0.25">
      <c r="B20" s="433">
        <v>2</v>
      </c>
      <c r="C20" s="436">
        <v>1</v>
      </c>
      <c r="D20" s="435" t="str">
        <f>D12</f>
        <v>Esteban Murillo Chaves</v>
      </c>
      <c r="E20" s="436">
        <v>6</v>
      </c>
      <c r="F20" s="436">
        <v>11</v>
      </c>
      <c r="G20" s="436">
        <v>9</v>
      </c>
      <c r="H20" s="437">
        <v>2</v>
      </c>
      <c r="I20" s="432"/>
    </row>
    <row r="21" spans="2:10" ht="21" customHeight="1" x14ac:dyDescent="0.25">
      <c r="B21" s="438"/>
      <c r="C21" s="436">
        <v>2</v>
      </c>
      <c r="D21" s="435" t="str">
        <f>D13</f>
        <v>Jonathan Alfaro</v>
      </c>
      <c r="E21" s="436">
        <v>11</v>
      </c>
      <c r="F21" s="436">
        <v>8</v>
      </c>
      <c r="G21" s="436">
        <v>11</v>
      </c>
      <c r="H21" s="439"/>
      <c r="I21" s="432"/>
    </row>
    <row r="22" spans="2:10" ht="21" customHeight="1" x14ac:dyDescent="0.25">
      <c r="B22" s="433">
        <v>3</v>
      </c>
      <c r="C22" s="436">
        <v>2</v>
      </c>
      <c r="D22" s="435" t="str">
        <f>D13</f>
        <v>Jonathan Alfaro</v>
      </c>
      <c r="E22" s="436">
        <v>11</v>
      </c>
      <c r="F22" s="436">
        <v>11</v>
      </c>
      <c r="G22" s="436"/>
      <c r="H22" s="440">
        <v>2</v>
      </c>
      <c r="I22" s="432"/>
    </row>
    <row r="23" spans="2:10" ht="21" customHeight="1" x14ac:dyDescent="0.25">
      <c r="B23" s="438"/>
      <c r="C23" s="436">
        <v>3</v>
      </c>
      <c r="D23" s="435" t="str">
        <f>D14</f>
        <v>Diego Moya Chacon</v>
      </c>
      <c r="E23" s="436">
        <v>6</v>
      </c>
      <c r="F23" s="436">
        <v>3</v>
      </c>
      <c r="G23" s="436"/>
      <c r="H23" s="439"/>
      <c r="I23" s="432"/>
    </row>
    <row r="24" spans="2:10" ht="21" customHeight="1" x14ac:dyDescent="0.25">
      <c r="B24" s="420"/>
      <c r="C24" s="420"/>
      <c r="D24" s="420"/>
      <c r="E24" s="420"/>
      <c r="F24" s="420"/>
      <c r="G24" s="420"/>
      <c r="H24" s="420"/>
      <c r="I24" s="420"/>
      <c r="J24" s="420"/>
    </row>
    <row r="25" spans="2:10" ht="21" customHeight="1" x14ac:dyDescent="0.25">
      <c r="B25" s="420"/>
      <c r="C25" s="420"/>
      <c r="D25" s="420"/>
      <c r="E25" s="420"/>
      <c r="F25" s="420"/>
      <c r="G25" s="420"/>
      <c r="H25" s="420"/>
      <c r="I25" s="420"/>
      <c r="J25" s="420"/>
    </row>
    <row r="26" spans="2:10" ht="21" customHeight="1" x14ac:dyDescent="0.25">
      <c r="B26" s="420"/>
      <c r="C26" s="420"/>
      <c r="D26" s="436" t="s">
        <v>146</v>
      </c>
      <c r="E26" s="420"/>
      <c r="F26" s="420"/>
      <c r="G26" s="420"/>
      <c r="H26" s="420"/>
      <c r="I26" s="420"/>
      <c r="J26" s="420"/>
    </row>
    <row r="27" spans="2:10" ht="21" customHeight="1" x14ac:dyDescent="0.25">
      <c r="D27" s="441" t="s">
        <v>147</v>
      </c>
      <c r="E27" s="420"/>
      <c r="F27" s="420"/>
    </row>
    <row r="28" spans="2:10" ht="21" customHeight="1" x14ac:dyDescent="0.25">
      <c r="D28" s="441" t="s">
        <v>148</v>
      </c>
      <c r="E28" s="420"/>
      <c r="F28" s="420"/>
    </row>
  </sheetData>
  <pageMargins left="0.7" right="0.7" top="0.75" bottom="0.75" header="0.3" footer="0.3"/>
  <pageSetup scale="7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C19" sqref="C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8.5703125" bestFit="1" customWidth="1"/>
    <col min="5" max="5" width="18.5703125" bestFit="1" customWidth="1"/>
    <col min="6" max="6" width="14.85546875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43"/>
    </row>
    <row r="5" spans="2:10" ht="8.25" customHeight="1" x14ac:dyDescent="0.35">
      <c r="D5" s="443"/>
    </row>
    <row r="6" spans="2:10" ht="26.25" customHeight="1" x14ac:dyDescent="0.25"/>
    <row r="7" spans="2:10" ht="26.25" customHeight="1" x14ac:dyDescent="0.35">
      <c r="C7" s="443"/>
      <c r="D7" s="443"/>
      <c r="G7" s="443" t="s">
        <v>129</v>
      </c>
      <c r="H7" s="468">
        <v>45057.67076400463</v>
      </c>
      <c r="J7" s="444"/>
    </row>
    <row r="8" spans="2:10" ht="26.25" customHeight="1" x14ac:dyDescent="0.35">
      <c r="C8" s="443"/>
      <c r="D8" s="443"/>
    </row>
    <row r="9" spans="2:10" ht="21" customHeight="1" x14ac:dyDescent="0.35">
      <c r="B9" s="445" t="s">
        <v>130</v>
      </c>
      <c r="C9" s="446"/>
      <c r="D9" s="447" t="s">
        <v>149</v>
      </c>
      <c r="E9" s="445" t="s">
        <v>131</v>
      </c>
      <c r="F9" s="447" t="s">
        <v>167</v>
      </c>
      <c r="G9" s="445" t="s">
        <v>132</v>
      </c>
      <c r="H9" s="448"/>
      <c r="I9" s="445"/>
      <c r="J9" s="448"/>
    </row>
    <row r="10" spans="2:10" ht="21" customHeight="1" x14ac:dyDescent="0.25"/>
    <row r="11" spans="2:10" ht="21" customHeight="1" x14ac:dyDescent="0.25">
      <c r="B11" s="449" t="s">
        <v>133</v>
      </c>
      <c r="C11" s="449" t="s">
        <v>134</v>
      </c>
      <c r="D11" s="449" t="s">
        <v>135</v>
      </c>
      <c r="E11" s="449" t="s">
        <v>136</v>
      </c>
      <c r="F11" s="449" t="s">
        <v>137</v>
      </c>
      <c r="G11" s="449" t="s">
        <v>138</v>
      </c>
    </row>
    <row r="12" spans="2:10" ht="21" customHeight="1" x14ac:dyDescent="0.35">
      <c r="B12" s="450">
        <v>1</v>
      </c>
      <c r="C12" s="451">
        <v>263</v>
      </c>
      <c r="D12" s="452" t="str">
        <f>IF(ISBLANK(C12),"",VLOOKUP(C12,Inscripcion!$A$1:$E$200,2,FALSE))</f>
        <v>Richard Jiménez Ugalde</v>
      </c>
      <c r="E12" s="453" t="str">
        <f>IF(ISBLANK(C12),"",VLOOKUP(C12,Inscripcion!$A$1:$E$200,3,FALSE))</f>
        <v>Mora</v>
      </c>
      <c r="F12" s="453">
        <f>IF(ISBLANK(C12),"",VLOOKUP(C12,Inscripcion!$A$1:$E$200,4,FALSE))</f>
        <v>234</v>
      </c>
      <c r="G12" s="453">
        <f>IF(ISBLANK(C12),"",VLOOKUP(C12,Inscripcion!$A$1:$E$200,5,FALSE))</f>
        <v>1070</v>
      </c>
    </row>
    <row r="13" spans="2:10" ht="21" customHeight="1" x14ac:dyDescent="0.35">
      <c r="B13" s="450">
        <v>2</v>
      </c>
      <c r="C13" s="451">
        <v>4208</v>
      </c>
      <c r="D13" s="452" t="str">
        <f>IF(ISBLANK(C13),"",VLOOKUP(C13,Inscripcion!$A$1:$E$200,2,FALSE))</f>
        <v>Kevin Fernando Salgado Calderón</v>
      </c>
      <c r="E13" s="453" t="str">
        <f>IF(ISBLANK(C13),"",VLOOKUP(C13,Inscripcion!$A$1:$E$200,3,FALSE))</f>
        <v>Vasquez de Coronado</v>
      </c>
      <c r="F13" s="453" t="str">
        <f>IF(ISBLANK(C13),"",VLOOKUP(C13,Inscripcion!$A$1:$E$200,4,FALSE))</f>
        <v>NUEVO AFILIADO</v>
      </c>
      <c r="G13" s="453">
        <f>IF(ISBLANK(C13),"",VLOOKUP(C13,Inscripcion!$A$1:$E$200,5,FALSE))</f>
        <v>1050</v>
      </c>
    </row>
    <row r="14" spans="2:10" ht="21" customHeight="1" x14ac:dyDescent="0.35">
      <c r="B14" s="450">
        <v>3</v>
      </c>
      <c r="C14" s="451">
        <v>3828</v>
      </c>
      <c r="D14" s="452" t="str">
        <f>IF(ISBLANK(C14),"",VLOOKUP(C14,Inscripcion!$A$1:$E$200,2,FALSE))</f>
        <v>Amanda Chen Cen</v>
      </c>
      <c r="E14" s="453" t="str">
        <f>IF(ISBLANK(C14),"",VLOOKUP(C14,Inscripcion!$A$1:$E$200,3,FALSE))</f>
        <v>Escazu</v>
      </c>
      <c r="F14" s="453">
        <f>IF(ISBLANK(C14),"",VLOOKUP(C14,Inscripcion!$A$1:$E$200,4,FALSE))</f>
        <v>3737</v>
      </c>
      <c r="G14" s="453">
        <f>IF(ISBLANK(C14),"",VLOOKUP(C14,Inscripcion!$A$1:$E$200,5,FALSE))</f>
        <v>1030</v>
      </c>
    </row>
    <row r="15" spans="2:10" ht="21" customHeight="1" x14ac:dyDescent="0.25">
      <c r="F15" s="454" t="s">
        <v>139</v>
      </c>
      <c r="G15" s="454" t="s">
        <v>139</v>
      </c>
    </row>
    <row r="16" spans="2:10" ht="21" customHeight="1" x14ac:dyDescent="0.25"/>
    <row r="17" spans="2:10" ht="21" customHeight="1" x14ac:dyDescent="0.25">
      <c r="B17" s="455" t="s">
        <v>140</v>
      </c>
      <c r="C17" s="455"/>
      <c r="D17" s="455" t="s">
        <v>141</v>
      </c>
      <c r="E17" s="456" t="s">
        <v>142</v>
      </c>
      <c r="F17" s="455" t="s">
        <v>143</v>
      </c>
      <c r="G17" s="455" t="s">
        <v>144</v>
      </c>
      <c r="H17" s="457" t="s">
        <v>145</v>
      </c>
      <c r="I17" s="458"/>
    </row>
    <row r="18" spans="2:10" ht="21" customHeight="1" x14ac:dyDescent="0.25">
      <c r="B18" s="459">
        <v>1</v>
      </c>
      <c r="C18" s="460">
        <v>1</v>
      </c>
      <c r="D18" s="461" t="str">
        <f>D12</f>
        <v>Richard Jiménez Ugalde</v>
      </c>
      <c r="E18" s="462">
        <v>11</v>
      </c>
      <c r="F18" s="462">
        <v>11</v>
      </c>
      <c r="G18" s="462"/>
      <c r="H18" s="463">
        <v>1</v>
      </c>
      <c r="I18" s="458"/>
    </row>
    <row r="19" spans="2:10" ht="21" customHeight="1" x14ac:dyDescent="0.25">
      <c r="B19" s="464"/>
      <c r="C19" s="460">
        <v>3</v>
      </c>
      <c r="D19" s="461" t="str">
        <f>D14</f>
        <v>Amanda Chen Cen</v>
      </c>
      <c r="E19" s="462">
        <v>4</v>
      </c>
      <c r="F19" s="462">
        <v>2</v>
      </c>
      <c r="G19" s="462"/>
      <c r="H19" s="465"/>
      <c r="I19" s="458"/>
    </row>
    <row r="20" spans="2:10" ht="21" customHeight="1" x14ac:dyDescent="0.25">
      <c r="B20" s="459">
        <v>2</v>
      </c>
      <c r="C20" s="462">
        <v>1</v>
      </c>
      <c r="D20" s="461" t="str">
        <f>D12</f>
        <v>Richard Jiménez Ugalde</v>
      </c>
      <c r="E20" s="462">
        <v>11</v>
      </c>
      <c r="F20" s="462">
        <v>11</v>
      </c>
      <c r="G20" s="462"/>
      <c r="H20" s="463">
        <v>1</v>
      </c>
      <c r="I20" s="458"/>
    </row>
    <row r="21" spans="2:10" ht="21" customHeight="1" x14ac:dyDescent="0.25">
      <c r="B21" s="464"/>
      <c r="C21" s="462">
        <v>2</v>
      </c>
      <c r="D21" s="461" t="str">
        <f>D13</f>
        <v>Kevin Fernando Salgado Calderón</v>
      </c>
      <c r="E21" s="462">
        <v>3</v>
      </c>
      <c r="F21" s="462">
        <v>4</v>
      </c>
      <c r="G21" s="462"/>
      <c r="H21" s="465"/>
      <c r="I21" s="458"/>
    </row>
    <row r="22" spans="2:10" ht="21" customHeight="1" x14ac:dyDescent="0.25">
      <c r="B22" s="459">
        <v>3</v>
      </c>
      <c r="C22" s="462">
        <v>2</v>
      </c>
      <c r="D22" s="461" t="str">
        <f>D13</f>
        <v>Kevin Fernando Salgado Calderón</v>
      </c>
      <c r="E22" s="462">
        <v>11</v>
      </c>
      <c r="F22" s="462">
        <v>11</v>
      </c>
      <c r="G22" s="462">
        <v>11</v>
      </c>
      <c r="H22" s="466">
        <v>2</v>
      </c>
      <c r="I22" s="458"/>
    </row>
    <row r="23" spans="2:10" ht="21" customHeight="1" x14ac:dyDescent="0.25">
      <c r="B23" s="464"/>
      <c r="C23" s="462">
        <v>3</v>
      </c>
      <c r="D23" s="461" t="str">
        <f>D14</f>
        <v>Amanda Chen Cen</v>
      </c>
      <c r="E23" s="462">
        <v>6</v>
      </c>
      <c r="F23" s="462">
        <v>13</v>
      </c>
      <c r="G23" s="462">
        <v>9</v>
      </c>
      <c r="H23" s="465"/>
      <c r="I23" s="458"/>
    </row>
    <row r="24" spans="2:10" ht="21" customHeight="1" x14ac:dyDescent="0.25">
      <c r="B24" s="446"/>
      <c r="C24" s="446"/>
      <c r="D24" s="446"/>
      <c r="E24" s="446"/>
      <c r="F24" s="446"/>
      <c r="G24" s="446"/>
      <c r="H24" s="446"/>
      <c r="I24" s="446"/>
      <c r="J24" s="446"/>
    </row>
    <row r="25" spans="2:10" ht="21" customHeight="1" x14ac:dyDescent="0.25">
      <c r="B25" s="446"/>
      <c r="C25" s="446"/>
      <c r="D25" s="446"/>
      <c r="E25" s="446"/>
      <c r="F25" s="446"/>
      <c r="G25" s="446"/>
      <c r="H25" s="446"/>
      <c r="I25" s="446"/>
      <c r="J25" s="446"/>
    </row>
    <row r="26" spans="2:10" ht="21" customHeight="1" x14ac:dyDescent="0.25">
      <c r="B26" s="446"/>
      <c r="C26" s="446"/>
      <c r="D26" s="462" t="s">
        <v>146</v>
      </c>
      <c r="E26" s="446"/>
      <c r="F26" s="446"/>
      <c r="G26" s="446"/>
      <c r="H26" s="446"/>
      <c r="I26" s="446"/>
      <c r="J26" s="446"/>
    </row>
    <row r="27" spans="2:10" ht="21" customHeight="1" x14ac:dyDescent="0.25">
      <c r="D27" s="467" t="s">
        <v>147</v>
      </c>
      <c r="E27" s="446"/>
      <c r="F27" s="446"/>
    </row>
    <row r="28" spans="2:10" ht="21" customHeight="1" x14ac:dyDescent="0.25">
      <c r="D28" s="467" t="s">
        <v>148</v>
      </c>
      <c r="E28" s="446"/>
      <c r="F28" s="446"/>
    </row>
  </sheetData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1" workbookViewId="0">
      <selection activeCell="H26" sqref="H26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129</v>
      </c>
      <c r="H7" s="26">
        <v>45057.67075315972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130</v>
      </c>
      <c r="C9" s="4"/>
      <c r="D9" s="5" t="s">
        <v>149</v>
      </c>
      <c r="E9" s="3" t="s">
        <v>131</v>
      </c>
      <c r="F9" s="5" t="s">
        <v>150</v>
      </c>
      <c r="G9" s="3" t="s">
        <v>132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133</v>
      </c>
      <c r="C11" s="7" t="s">
        <v>134</v>
      </c>
      <c r="D11" s="7" t="s">
        <v>135</v>
      </c>
      <c r="E11" s="7" t="s">
        <v>136</v>
      </c>
      <c r="F11" s="7" t="s">
        <v>137</v>
      </c>
      <c r="G11" s="7" t="s">
        <v>138</v>
      </c>
    </row>
    <row r="12" spans="2:10" ht="21" customHeight="1" x14ac:dyDescent="0.35">
      <c r="B12" s="8">
        <v>1</v>
      </c>
      <c r="C12" s="9">
        <v>2860</v>
      </c>
      <c r="D12" s="10" t="str">
        <f>IF(ISBLANK(C12),"",VLOOKUP(C12,Inscripcion!$A$1:$E$200,2,FALSE))</f>
        <v>Jose Pablo Piñar Sanchez</v>
      </c>
      <c r="E12" s="11" t="str">
        <f>IF(ISBLANK(C12),"",VLOOKUP(C12,Inscripcion!$A$1:$E$200,3,FALSE))</f>
        <v>Liberia Table Tennis Academy</v>
      </c>
      <c r="F12" s="11">
        <f>IF(ISBLANK(C12),"",VLOOKUP(C12,Inscripcion!$A$1:$E$200,4,FALSE))</f>
        <v>208</v>
      </c>
      <c r="G12" s="11">
        <f>IF(ISBLANK(C12),"",VLOOKUP(C12,Inscripcion!$A$1:$E$200,5,FALSE))</f>
        <v>1097</v>
      </c>
    </row>
    <row r="13" spans="2:10" ht="21" customHeight="1" x14ac:dyDescent="0.35">
      <c r="B13" s="8">
        <v>2</v>
      </c>
      <c r="C13" s="9">
        <v>2206</v>
      </c>
      <c r="D13" s="10" t="str">
        <f>IF(ISBLANK(C13),"",VLOOKUP(C13,Inscripcion!$A$1:$E$200,2,FALSE))</f>
        <v>Luis Andres Hernandez Sarate</v>
      </c>
      <c r="E13" s="11" t="str">
        <f>IF(ISBLANK(C13),"",VLOOKUP(C13,Inscripcion!$A$1:$E$200,3,FALSE))</f>
        <v>Perez Zeledon</v>
      </c>
      <c r="F13" s="11">
        <f>IF(ISBLANK(C13),"",VLOOKUP(C13,Inscripcion!$A$1:$E$200,4,FALSE))</f>
        <v>2243</v>
      </c>
      <c r="G13" s="11">
        <f>IF(ISBLANK(C13),"",VLOOKUP(C13,Inscripcion!$A$1:$E$200,5,FALSE))</f>
        <v>1030</v>
      </c>
    </row>
    <row r="14" spans="2:10" ht="21" customHeight="1" x14ac:dyDescent="0.35">
      <c r="B14" s="8">
        <v>3</v>
      </c>
      <c r="C14" s="9">
        <v>2573</v>
      </c>
      <c r="D14" s="10" t="str">
        <f>IF(ISBLANK(C14),"",VLOOKUP(C14,Inscripcion!$A$1:$E$200,2,FALSE))</f>
        <v>Luis Alonso Rojas Umaña</v>
      </c>
      <c r="E14" s="11" t="str">
        <f>IF(ISBLANK(C14),"",VLOOKUP(C14,Inscripcion!$A$1:$E$200,3,FALSE))</f>
        <v>La Lucha-Buenos aires</v>
      </c>
      <c r="F14" s="11">
        <f>IF(ISBLANK(C14),"",VLOOKUP(C14,Inscripcion!$A$1:$E$200,4,FALSE))</f>
        <v>2586</v>
      </c>
      <c r="G14" s="11">
        <f>IF(ISBLANK(C14),"",VLOOKUP(C14,Inscripcion!$A$1:$E$200,5,FALSE))</f>
        <v>1030</v>
      </c>
    </row>
    <row r="15" spans="2:10" ht="21" customHeight="1" x14ac:dyDescent="0.25">
      <c r="F15" s="12" t="s">
        <v>139</v>
      </c>
      <c r="G15" s="12" t="s">
        <v>139</v>
      </c>
    </row>
    <row r="16" spans="2:10" ht="21" customHeight="1" x14ac:dyDescent="0.25"/>
    <row r="17" spans="2:10" ht="21" customHeight="1" x14ac:dyDescent="0.25">
      <c r="B17" s="13" t="s">
        <v>140</v>
      </c>
      <c r="C17" s="13"/>
      <c r="D17" s="13" t="s">
        <v>141</v>
      </c>
      <c r="E17" s="14" t="s">
        <v>142</v>
      </c>
      <c r="F17" s="13" t="s">
        <v>143</v>
      </c>
      <c r="G17" s="13" t="s">
        <v>144</v>
      </c>
      <c r="H17" s="15" t="s">
        <v>145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Jose Pablo Piñar Sanchez</v>
      </c>
      <c r="E18" s="20">
        <v>4</v>
      </c>
      <c r="F18" s="20">
        <v>11</v>
      </c>
      <c r="G18" s="20">
        <v>9</v>
      </c>
      <c r="H18" s="21">
        <v>3</v>
      </c>
      <c r="I18" s="16"/>
    </row>
    <row r="19" spans="2:10" ht="21" customHeight="1" x14ac:dyDescent="0.25">
      <c r="B19" s="22"/>
      <c r="C19" s="18">
        <v>3</v>
      </c>
      <c r="D19" s="19" t="str">
        <f>D14</f>
        <v>Luis Alonso Rojas Umaña</v>
      </c>
      <c r="E19" s="20">
        <v>11</v>
      </c>
      <c r="F19" s="20">
        <v>4</v>
      </c>
      <c r="G19" s="20">
        <v>11</v>
      </c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Jose Pablo Piñar Sanchez</v>
      </c>
      <c r="E20" s="20">
        <v>7</v>
      </c>
      <c r="F20" s="20">
        <v>6</v>
      </c>
      <c r="G20" s="20"/>
      <c r="H20" s="21">
        <v>2</v>
      </c>
      <c r="I20" s="16"/>
    </row>
    <row r="21" spans="2:10" ht="21" customHeight="1" x14ac:dyDescent="0.25">
      <c r="B21" s="22"/>
      <c r="C21" s="20">
        <v>2</v>
      </c>
      <c r="D21" s="19" t="str">
        <f>D13</f>
        <v>Luis Andres Hernandez Sarate</v>
      </c>
      <c r="E21" s="20">
        <v>11</v>
      </c>
      <c r="F21" s="20">
        <v>11</v>
      </c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Luis Andres Hernandez Sarate</v>
      </c>
      <c r="E22" s="20">
        <v>11</v>
      </c>
      <c r="F22" s="20">
        <v>9</v>
      </c>
      <c r="G22" s="20">
        <v>11</v>
      </c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Luis Alonso Rojas Umaña</v>
      </c>
      <c r="E23" s="20">
        <v>2</v>
      </c>
      <c r="F23" s="20">
        <v>11</v>
      </c>
      <c r="G23" s="20">
        <v>8</v>
      </c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146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147</v>
      </c>
      <c r="E27" s="4"/>
      <c r="F27" s="4"/>
    </row>
    <row r="28" spans="2:10" ht="21" customHeight="1" x14ac:dyDescent="0.25">
      <c r="D28" s="25" t="s">
        <v>148</v>
      </c>
      <c r="E28" s="4"/>
      <c r="F28" s="4"/>
    </row>
  </sheetData>
  <pageMargins left="0.7" right="0.7" top="0.75" bottom="0.75" header="0.3" footer="0.3"/>
  <pageSetup scale="7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F24" sqref="F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4.85546875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69"/>
    </row>
    <row r="5" spans="2:10" ht="8.25" customHeight="1" x14ac:dyDescent="0.35">
      <c r="D5" s="469"/>
    </row>
    <row r="6" spans="2:10" ht="26.25" customHeight="1" x14ac:dyDescent="0.25"/>
    <row r="7" spans="2:10" ht="26.25" customHeight="1" x14ac:dyDescent="0.35">
      <c r="C7" s="469"/>
      <c r="D7" s="469"/>
      <c r="G7" s="469" t="s">
        <v>129</v>
      </c>
      <c r="H7" s="494">
        <v>45057.670764710645</v>
      </c>
      <c r="J7" s="470"/>
    </row>
    <row r="8" spans="2:10" ht="26.25" customHeight="1" x14ac:dyDescent="0.35">
      <c r="C8" s="469"/>
      <c r="D8" s="469"/>
    </row>
    <row r="9" spans="2:10" ht="21" customHeight="1" x14ac:dyDescent="0.35">
      <c r="B9" s="471" t="s">
        <v>130</v>
      </c>
      <c r="C9" s="472"/>
      <c r="D9" s="473" t="s">
        <v>149</v>
      </c>
      <c r="E9" s="471" t="s">
        <v>131</v>
      </c>
      <c r="F9" s="473" t="s">
        <v>168</v>
      </c>
      <c r="G9" s="471" t="s">
        <v>132</v>
      </c>
      <c r="H9" s="474"/>
      <c r="I9" s="471"/>
      <c r="J9" s="474"/>
    </row>
    <row r="10" spans="2:10" ht="21" customHeight="1" x14ac:dyDescent="0.25"/>
    <row r="11" spans="2:10" ht="21" customHeight="1" x14ac:dyDescent="0.25">
      <c r="B11" s="475" t="s">
        <v>133</v>
      </c>
      <c r="C11" s="475" t="s">
        <v>134</v>
      </c>
      <c r="D11" s="475" t="s">
        <v>135</v>
      </c>
      <c r="E11" s="475" t="s">
        <v>136</v>
      </c>
      <c r="F11" s="475" t="s">
        <v>137</v>
      </c>
      <c r="G11" s="475" t="s">
        <v>138</v>
      </c>
    </row>
    <row r="12" spans="2:10" ht="21" customHeight="1" x14ac:dyDescent="0.35">
      <c r="B12" s="476">
        <v>1</v>
      </c>
      <c r="C12" s="477">
        <v>3876</v>
      </c>
      <c r="D12" s="478" t="str">
        <f>IF(ISBLANK(C12),"",VLOOKUP(C12,Inscripcion!$A$1:$E$200,2,FALSE))</f>
        <v>Ernesto Hidalgo Araya</v>
      </c>
      <c r="E12" s="479" t="str">
        <f>IF(ISBLANK(C12),"",VLOOKUP(C12,Inscripcion!$A$1:$E$200,3,FALSE))</f>
        <v>Escazu</v>
      </c>
      <c r="F12" s="479">
        <f>IF(ISBLANK(C12),"",VLOOKUP(C12,Inscripcion!$A$1:$E$200,4,FALSE))</f>
        <v>235</v>
      </c>
      <c r="G12" s="479">
        <f>IF(ISBLANK(C12),"",VLOOKUP(C12,Inscripcion!$A$1:$E$200,5,FALSE))</f>
        <v>1070</v>
      </c>
    </row>
    <row r="13" spans="2:10" ht="21" customHeight="1" x14ac:dyDescent="0.35">
      <c r="B13" s="476">
        <v>2</v>
      </c>
      <c r="C13" s="477">
        <v>4206</v>
      </c>
      <c r="D13" s="478" t="str">
        <f>IF(ISBLANK(C13),"",VLOOKUP(C13,Inscripcion!$A$1:$E$200,2,FALSE))</f>
        <v>Gustavo Peralta Ramìrez</v>
      </c>
      <c r="E13" s="479" t="str">
        <f>IF(ISBLANK(C13),"",VLOOKUP(C13,Inscripcion!$A$1:$E$200,3,FALSE))</f>
        <v>Cartago</v>
      </c>
      <c r="F13" s="479" t="str">
        <f>IF(ISBLANK(C13),"",VLOOKUP(C13,Inscripcion!$A$1:$E$200,4,FALSE))</f>
        <v>NUEVO AFILIADO</v>
      </c>
      <c r="G13" s="479">
        <f>IF(ISBLANK(C13),"",VLOOKUP(C13,Inscripcion!$A$1:$E$200,5,FALSE))</f>
        <v>1050</v>
      </c>
    </row>
    <row r="14" spans="2:10" ht="21" customHeight="1" x14ac:dyDescent="0.35">
      <c r="B14" s="476">
        <v>3</v>
      </c>
      <c r="C14" s="477">
        <v>3874</v>
      </c>
      <c r="D14" s="478" t="str">
        <f>IF(ISBLANK(C14),"",VLOOKUP(C14,Inscripcion!$A$1:$E$200,2,FALSE))</f>
        <v>William Fernandez Duarte</v>
      </c>
      <c r="E14" s="479" t="str">
        <f>IF(ISBLANK(C14),"",VLOOKUP(C14,Inscripcion!$A$1:$E$200,3,FALSE))</f>
        <v>Perez Zeledon</v>
      </c>
      <c r="F14" s="479">
        <f>IF(ISBLANK(C14),"",VLOOKUP(C14,Inscripcion!$A$1:$E$200,4,FALSE))</f>
        <v>3779</v>
      </c>
      <c r="G14" s="479">
        <f>IF(ISBLANK(C14),"",VLOOKUP(C14,Inscripcion!$A$1:$E$200,5,FALSE))</f>
        <v>1030</v>
      </c>
    </row>
    <row r="15" spans="2:10" ht="21" customHeight="1" x14ac:dyDescent="0.25">
      <c r="F15" s="480" t="s">
        <v>139</v>
      </c>
      <c r="G15" s="480" t="s">
        <v>139</v>
      </c>
    </row>
    <row r="16" spans="2:10" ht="21" customHeight="1" x14ac:dyDescent="0.25"/>
    <row r="17" spans="2:10" ht="21" customHeight="1" x14ac:dyDescent="0.25">
      <c r="B17" s="481" t="s">
        <v>140</v>
      </c>
      <c r="C17" s="481"/>
      <c r="D17" s="481" t="s">
        <v>141</v>
      </c>
      <c r="E17" s="482" t="s">
        <v>142</v>
      </c>
      <c r="F17" s="481" t="s">
        <v>143</v>
      </c>
      <c r="G17" s="481" t="s">
        <v>144</v>
      </c>
      <c r="H17" s="483" t="s">
        <v>145</v>
      </c>
      <c r="I17" s="484"/>
    </row>
    <row r="18" spans="2:10" ht="21" customHeight="1" x14ac:dyDescent="0.25">
      <c r="B18" s="485">
        <v>1</v>
      </c>
      <c r="C18" s="486">
        <v>1</v>
      </c>
      <c r="D18" s="487" t="str">
        <f>D12</f>
        <v>Ernesto Hidalgo Araya</v>
      </c>
      <c r="E18" s="488">
        <v>9</v>
      </c>
      <c r="F18" s="488">
        <v>5</v>
      </c>
      <c r="G18" s="488"/>
      <c r="H18" s="489">
        <v>3</v>
      </c>
      <c r="I18" s="484"/>
    </row>
    <row r="19" spans="2:10" ht="21" customHeight="1" x14ac:dyDescent="0.25">
      <c r="B19" s="490"/>
      <c r="C19" s="486">
        <v>3</v>
      </c>
      <c r="D19" s="487" t="str">
        <f>D14</f>
        <v>William Fernandez Duarte</v>
      </c>
      <c r="E19" s="488">
        <v>11</v>
      </c>
      <c r="F19" s="488">
        <v>11</v>
      </c>
      <c r="G19" s="488"/>
      <c r="H19" s="491"/>
      <c r="I19" s="484"/>
    </row>
    <row r="20" spans="2:10" ht="21" customHeight="1" x14ac:dyDescent="0.25">
      <c r="B20" s="485">
        <v>2</v>
      </c>
      <c r="C20" s="488">
        <v>1</v>
      </c>
      <c r="D20" s="487" t="str">
        <f>D12</f>
        <v>Ernesto Hidalgo Araya</v>
      </c>
      <c r="E20" s="488">
        <v>11</v>
      </c>
      <c r="F20" s="488">
        <v>11</v>
      </c>
      <c r="G20" s="488"/>
      <c r="H20" s="489">
        <v>1</v>
      </c>
      <c r="I20" s="484"/>
    </row>
    <row r="21" spans="2:10" ht="21" customHeight="1" x14ac:dyDescent="0.25">
      <c r="B21" s="490"/>
      <c r="C21" s="488">
        <v>2</v>
      </c>
      <c r="D21" s="487" t="str">
        <f>D13</f>
        <v>Gustavo Peralta Ramìrez</v>
      </c>
      <c r="E21" s="488">
        <v>5</v>
      </c>
      <c r="F21" s="488">
        <v>2</v>
      </c>
      <c r="G21" s="488"/>
      <c r="H21" s="491"/>
      <c r="I21" s="484"/>
    </row>
    <row r="22" spans="2:10" ht="21" customHeight="1" x14ac:dyDescent="0.25">
      <c r="B22" s="485">
        <v>3</v>
      </c>
      <c r="C22" s="488">
        <v>2</v>
      </c>
      <c r="D22" s="487" t="str">
        <f>D13</f>
        <v>Gustavo Peralta Ramìrez</v>
      </c>
      <c r="E22" s="488">
        <v>9</v>
      </c>
      <c r="F22" s="488">
        <v>6</v>
      </c>
      <c r="G22" s="488"/>
      <c r="H22" s="492">
        <v>3</v>
      </c>
      <c r="I22" s="484"/>
    </row>
    <row r="23" spans="2:10" ht="21" customHeight="1" x14ac:dyDescent="0.25">
      <c r="B23" s="490"/>
      <c r="C23" s="488">
        <v>3</v>
      </c>
      <c r="D23" s="487" t="str">
        <f>D14</f>
        <v>William Fernandez Duarte</v>
      </c>
      <c r="E23" s="488">
        <v>11</v>
      </c>
      <c r="F23" s="488">
        <v>11</v>
      </c>
      <c r="G23" s="488"/>
      <c r="H23" s="491"/>
      <c r="I23" s="484"/>
    </row>
    <row r="24" spans="2:10" ht="21" customHeight="1" x14ac:dyDescent="0.25">
      <c r="B24" s="472"/>
      <c r="C24" s="472"/>
      <c r="D24" s="472"/>
      <c r="E24" s="472"/>
      <c r="F24" s="472"/>
      <c r="G24" s="472"/>
      <c r="H24" s="472"/>
      <c r="I24" s="472"/>
      <c r="J24" s="472"/>
    </row>
    <row r="25" spans="2:10" ht="21" customHeight="1" x14ac:dyDescent="0.25">
      <c r="B25" s="472"/>
      <c r="C25" s="472"/>
      <c r="D25" s="472"/>
      <c r="E25" s="472"/>
      <c r="F25" s="472"/>
      <c r="G25" s="472"/>
      <c r="H25" s="472"/>
      <c r="I25" s="472"/>
      <c r="J25" s="472"/>
    </row>
    <row r="26" spans="2:10" ht="21" customHeight="1" x14ac:dyDescent="0.25">
      <c r="B26" s="472"/>
      <c r="C26" s="472"/>
      <c r="D26" s="488" t="s">
        <v>146</v>
      </c>
      <c r="E26" s="472"/>
      <c r="F26" s="472"/>
      <c r="G26" s="472"/>
      <c r="H26" s="472"/>
      <c r="I26" s="472"/>
      <c r="J26" s="472"/>
    </row>
    <row r="27" spans="2:10" ht="21" customHeight="1" x14ac:dyDescent="0.25">
      <c r="D27" s="493" t="s">
        <v>147</v>
      </c>
      <c r="E27" s="472"/>
      <c r="F27" s="472"/>
    </row>
    <row r="28" spans="2:10" ht="21" customHeight="1" x14ac:dyDescent="0.25">
      <c r="D28" s="493" t="s">
        <v>148</v>
      </c>
      <c r="E28" s="472"/>
      <c r="F28" s="472"/>
    </row>
  </sheetData>
  <pageMargins left="0.7" right="0.7" top="0.75" bottom="0.75" header="0.3" footer="0.3"/>
  <pageSetup scale="7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F24" sqref="F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2.7109375" bestFit="1" customWidth="1"/>
    <col min="6" max="6" width="14.85546875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95"/>
    </row>
    <row r="5" spans="2:10" ht="8.25" customHeight="1" x14ac:dyDescent="0.35">
      <c r="D5" s="495"/>
    </row>
    <row r="6" spans="2:10" ht="26.25" customHeight="1" x14ac:dyDescent="0.25"/>
    <row r="7" spans="2:10" ht="26.25" customHeight="1" x14ac:dyDescent="0.35">
      <c r="C7" s="495"/>
      <c r="D7" s="495"/>
      <c r="G7" s="495" t="s">
        <v>129</v>
      </c>
      <c r="H7" s="520">
        <v>45057.670765300929</v>
      </c>
      <c r="J7" s="496"/>
    </row>
    <row r="8" spans="2:10" ht="26.25" customHeight="1" x14ac:dyDescent="0.35">
      <c r="C8" s="495"/>
      <c r="D8" s="495"/>
    </row>
    <row r="9" spans="2:10" ht="21" customHeight="1" x14ac:dyDescent="0.35">
      <c r="B9" s="497" t="s">
        <v>130</v>
      </c>
      <c r="C9" s="498"/>
      <c r="D9" s="499" t="s">
        <v>149</v>
      </c>
      <c r="E9" s="497" t="s">
        <v>131</v>
      </c>
      <c r="F9" s="499" t="s">
        <v>169</v>
      </c>
      <c r="G9" s="497" t="s">
        <v>132</v>
      </c>
      <c r="H9" s="500"/>
      <c r="I9" s="497"/>
      <c r="J9" s="500"/>
    </row>
    <row r="10" spans="2:10" ht="21" customHeight="1" x14ac:dyDescent="0.25"/>
    <row r="11" spans="2:10" ht="21" customHeight="1" x14ac:dyDescent="0.25">
      <c r="B11" s="501" t="s">
        <v>133</v>
      </c>
      <c r="C11" s="501" t="s">
        <v>134</v>
      </c>
      <c r="D11" s="501" t="s">
        <v>135</v>
      </c>
      <c r="E11" s="501" t="s">
        <v>136</v>
      </c>
      <c r="F11" s="501" t="s">
        <v>137</v>
      </c>
      <c r="G11" s="501" t="s">
        <v>138</v>
      </c>
    </row>
    <row r="12" spans="2:10" ht="21" customHeight="1" x14ac:dyDescent="0.35">
      <c r="B12" s="502">
        <v>1</v>
      </c>
      <c r="C12" s="503">
        <v>2888</v>
      </c>
      <c r="D12" s="504" t="str">
        <f>IF(ISBLANK(C12),"",VLOOKUP(C12,Inscripcion!$A$1:$E$200,2,FALSE))</f>
        <v>Franty Campos Vargas</v>
      </c>
      <c r="E12" s="505" t="str">
        <f>IF(ISBLANK(C12),"",VLOOKUP(C12,Inscripcion!$A$1:$E$200,3,FALSE))</f>
        <v>SAN JOSE</v>
      </c>
      <c r="F12" s="505">
        <f>IF(ISBLANK(C12),"",VLOOKUP(C12,Inscripcion!$A$1:$E$200,4,FALSE))</f>
        <v>236</v>
      </c>
      <c r="G12" s="505">
        <f>IF(ISBLANK(C12),"",VLOOKUP(C12,Inscripcion!$A$1:$E$200,5,FALSE))</f>
        <v>1069</v>
      </c>
    </row>
    <row r="13" spans="2:10" ht="21" customHeight="1" x14ac:dyDescent="0.35">
      <c r="B13" s="502">
        <v>2</v>
      </c>
      <c r="C13" s="503">
        <v>4170</v>
      </c>
      <c r="D13" s="504" t="str">
        <f>IF(ISBLANK(C13),"",VLOOKUP(C13,Inscripcion!$A$1:$E$200,2,FALSE))</f>
        <v>Ernesto Alonso Olivares Medina</v>
      </c>
      <c r="E13" s="505" t="str">
        <f>IF(ISBLANK(C13),"",VLOOKUP(C13,Inscripcion!$A$1:$E$200,3,FALSE))</f>
        <v>Montes de Oca</v>
      </c>
      <c r="F13" s="505" t="str">
        <f>IF(ISBLANK(C13),"",VLOOKUP(C13,Inscripcion!$A$1:$E$200,4,FALSE))</f>
        <v>NUEVO AFILIADO</v>
      </c>
      <c r="G13" s="505">
        <f>IF(ISBLANK(C13),"",VLOOKUP(C13,Inscripcion!$A$1:$E$200,5,FALSE))</f>
        <v>1050</v>
      </c>
    </row>
    <row r="14" spans="2:10" ht="21" customHeight="1" x14ac:dyDescent="0.35">
      <c r="B14" s="502">
        <v>3</v>
      </c>
      <c r="C14" s="503">
        <v>3846</v>
      </c>
      <c r="D14" s="504" t="str">
        <f>IF(ISBLANK(C14),"",VLOOKUP(C14,Inscripcion!$A$1:$E$200,2,FALSE))</f>
        <v>Adrian Meltzer Aizenman</v>
      </c>
      <c r="E14" s="505" t="str">
        <f>IF(ISBLANK(C14),"",VLOOKUP(C14,Inscripcion!$A$1:$E$200,3,FALSE))</f>
        <v>Escazu</v>
      </c>
      <c r="F14" s="505">
        <f>IF(ISBLANK(C14),"",VLOOKUP(C14,Inscripcion!$A$1:$E$200,4,FALSE))</f>
        <v>3752</v>
      </c>
      <c r="G14" s="505">
        <f>IF(ISBLANK(C14),"",VLOOKUP(C14,Inscripcion!$A$1:$E$200,5,FALSE))</f>
        <v>1030</v>
      </c>
    </row>
    <row r="15" spans="2:10" ht="21" customHeight="1" x14ac:dyDescent="0.25">
      <c r="F15" s="506" t="s">
        <v>139</v>
      </c>
      <c r="G15" s="506" t="s">
        <v>139</v>
      </c>
    </row>
    <row r="16" spans="2:10" ht="21" customHeight="1" x14ac:dyDescent="0.25"/>
    <row r="17" spans="2:10" ht="21" customHeight="1" x14ac:dyDescent="0.25">
      <c r="B17" s="507" t="s">
        <v>140</v>
      </c>
      <c r="C17" s="507"/>
      <c r="D17" s="507" t="s">
        <v>141</v>
      </c>
      <c r="E17" s="508" t="s">
        <v>142</v>
      </c>
      <c r="F17" s="507" t="s">
        <v>143</v>
      </c>
      <c r="G17" s="507" t="s">
        <v>144</v>
      </c>
      <c r="H17" s="509" t="s">
        <v>145</v>
      </c>
      <c r="I17" s="510"/>
    </row>
    <row r="18" spans="2:10" ht="21" customHeight="1" x14ac:dyDescent="0.25">
      <c r="B18" s="511">
        <v>1</v>
      </c>
      <c r="C18" s="512">
        <v>1</v>
      </c>
      <c r="D18" s="513" t="str">
        <f>D12</f>
        <v>Franty Campos Vargas</v>
      </c>
      <c r="E18" s="514">
        <v>11</v>
      </c>
      <c r="F18" s="514">
        <v>11</v>
      </c>
      <c r="G18" s="514"/>
      <c r="H18" s="515">
        <v>1</v>
      </c>
      <c r="I18" s="510"/>
    </row>
    <row r="19" spans="2:10" ht="21" customHeight="1" x14ac:dyDescent="0.25">
      <c r="B19" s="516"/>
      <c r="C19" s="512">
        <v>3</v>
      </c>
      <c r="D19" s="513" t="str">
        <f>D14</f>
        <v>Adrian Meltzer Aizenman</v>
      </c>
      <c r="E19" s="514">
        <v>8</v>
      </c>
      <c r="F19" s="514">
        <v>9</v>
      </c>
      <c r="G19" s="514"/>
      <c r="H19" s="517"/>
      <c r="I19" s="510"/>
    </row>
    <row r="20" spans="2:10" ht="21" customHeight="1" x14ac:dyDescent="0.25">
      <c r="B20" s="511">
        <v>2</v>
      </c>
      <c r="C20" s="514">
        <v>1</v>
      </c>
      <c r="D20" s="513" t="str">
        <f>D12</f>
        <v>Franty Campos Vargas</v>
      </c>
      <c r="E20" s="514">
        <v>11</v>
      </c>
      <c r="F20" s="514">
        <v>11</v>
      </c>
      <c r="G20" s="514"/>
      <c r="H20" s="515">
        <v>1</v>
      </c>
      <c r="I20" s="510"/>
    </row>
    <row r="21" spans="2:10" ht="21" customHeight="1" x14ac:dyDescent="0.25">
      <c r="B21" s="516"/>
      <c r="C21" s="514">
        <v>2</v>
      </c>
      <c r="D21" s="513" t="str">
        <f>D13</f>
        <v>Ernesto Alonso Olivares Medina</v>
      </c>
      <c r="E21" s="514">
        <v>4</v>
      </c>
      <c r="F21" s="514">
        <v>8</v>
      </c>
      <c r="G21" s="514"/>
      <c r="H21" s="517"/>
      <c r="I21" s="510"/>
    </row>
    <row r="22" spans="2:10" ht="21" customHeight="1" x14ac:dyDescent="0.25">
      <c r="B22" s="511">
        <v>3</v>
      </c>
      <c r="C22" s="514">
        <v>2</v>
      </c>
      <c r="D22" s="513" t="str">
        <f>D13</f>
        <v>Ernesto Alonso Olivares Medina</v>
      </c>
      <c r="E22" s="514">
        <v>1</v>
      </c>
      <c r="F22" s="514">
        <v>7</v>
      </c>
      <c r="G22" s="514"/>
      <c r="H22" s="518">
        <v>3</v>
      </c>
      <c r="I22" s="510"/>
    </row>
    <row r="23" spans="2:10" ht="21" customHeight="1" x14ac:dyDescent="0.25">
      <c r="B23" s="516"/>
      <c r="C23" s="514">
        <v>3</v>
      </c>
      <c r="D23" s="513" t="str">
        <f>D14</f>
        <v>Adrian Meltzer Aizenman</v>
      </c>
      <c r="E23" s="514">
        <v>11</v>
      </c>
      <c r="F23" s="514">
        <v>11</v>
      </c>
      <c r="G23" s="514"/>
      <c r="H23" s="517"/>
      <c r="I23" s="510"/>
    </row>
    <row r="24" spans="2:10" ht="21" customHeight="1" x14ac:dyDescent="0.25">
      <c r="B24" s="498"/>
      <c r="C24" s="498"/>
      <c r="D24" s="498"/>
      <c r="E24" s="498"/>
      <c r="F24" s="498"/>
      <c r="G24" s="498"/>
      <c r="H24" s="498"/>
      <c r="I24" s="498"/>
      <c r="J24" s="498"/>
    </row>
    <row r="25" spans="2:10" ht="21" customHeight="1" x14ac:dyDescent="0.25">
      <c r="B25" s="498"/>
      <c r="C25" s="498"/>
      <c r="D25" s="498"/>
      <c r="E25" s="498"/>
      <c r="F25" s="498"/>
      <c r="G25" s="498"/>
      <c r="H25" s="498"/>
      <c r="I25" s="498"/>
      <c r="J25" s="498"/>
    </row>
    <row r="26" spans="2:10" ht="21" customHeight="1" x14ac:dyDescent="0.25">
      <c r="B26" s="498"/>
      <c r="C26" s="498"/>
      <c r="D26" s="514" t="s">
        <v>146</v>
      </c>
      <c r="E26" s="498"/>
      <c r="F26" s="498"/>
      <c r="G26" s="498"/>
      <c r="H26" s="498"/>
      <c r="I26" s="498"/>
      <c r="J26" s="498"/>
    </row>
    <row r="27" spans="2:10" ht="21" customHeight="1" x14ac:dyDescent="0.25">
      <c r="D27" s="519" t="s">
        <v>147</v>
      </c>
      <c r="E27" s="498"/>
      <c r="F27" s="498"/>
    </row>
    <row r="28" spans="2:10" ht="21" customHeight="1" x14ac:dyDescent="0.25">
      <c r="D28" s="519" t="s">
        <v>148</v>
      </c>
      <c r="E28" s="498"/>
      <c r="F28" s="498"/>
    </row>
  </sheetData>
  <pageMargins left="0.7" right="0.7" top="0.75" bottom="0.75" header="0.3" footer="0.3"/>
  <pageSetup scale="7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4.85546875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1"/>
    </row>
    <row r="5" spans="2:10" ht="8.25" customHeight="1" x14ac:dyDescent="0.35">
      <c r="D5" s="521"/>
    </row>
    <row r="6" spans="2:10" ht="26.25" customHeight="1" x14ac:dyDescent="0.25"/>
    <row r="7" spans="2:10" ht="26.25" customHeight="1" x14ac:dyDescent="0.35">
      <c r="C7" s="521"/>
      <c r="D7" s="521"/>
      <c r="G7" s="521" t="s">
        <v>129</v>
      </c>
      <c r="H7" s="546">
        <v>45057.670765983799</v>
      </c>
      <c r="J7" s="522"/>
    </row>
    <row r="8" spans="2:10" ht="26.25" customHeight="1" x14ac:dyDescent="0.35">
      <c r="C8" s="521"/>
      <c r="D8" s="521"/>
    </row>
    <row r="9" spans="2:10" ht="21" customHeight="1" x14ac:dyDescent="0.35">
      <c r="B9" s="523" t="s">
        <v>130</v>
      </c>
      <c r="C9" s="524"/>
      <c r="D9" s="525" t="s">
        <v>149</v>
      </c>
      <c r="E9" s="523" t="s">
        <v>131</v>
      </c>
      <c r="F9" s="525" t="s">
        <v>170</v>
      </c>
      <c r="G9" s="523" t="s">
        <v>132</v>
      </c>
      <c r="H9" s="526"/>
      <c r="I9" s="523"/>
      <c r="J9" s="526"/>
    </row>
    <row r="10" spans="2:10" ht="21" customHeight="1" x14ac:dyDescent="0.25"/>
    <row r="11" spans="2:10" ht="21" customHeight="1" x14ac:dyDescent="0.25">
      <c r="B11" s="527" t="s">
        <v>133</v>
      </c>
      <c r="C11" s="527" t="s">
        <v>134</v>
      </c>
      <c r="D11" s="527" t="s">
        <v>135</v>
      </c>
      <c r="E11" s="527" t="s">
        <v>136</v>
      </c>
      <c r="F11" s="527" t="s">
        <v>137</v>
      </c>
      <c r="G11" s="527" t="s">
        <v>138</v>
      </c>
    </row>
    <row r="12" spans="2:10" ht="21" customHeight="1" x14ac:dyDescent="0.35">
      <c r="B12" s="528">
        <v>1</v>
      </c>
      <c r="C12" s="529">
        <v>3873</v>
      </c>
      <c r="D12" s="530" t="str">
        <f>IF(ISBLANK(C12),"",VLOOKUP(C12,Inscripcion!$A$1:$E$200,2,FALSE))</f>
        <v>Carlos David Badilla Villegas</v>
      </c>
      <c r="E12" s="531" t="str">
        <f>IF(ISBLANK(C12),"",VLOOKUP(C12,Inscripcion!$A$1:$E$200,3,FALSE))</f>
        <v>Perez Zeledon</v>
      </c>
      <c r="F12" s="531">
        <f>IF(ISBLANK(C12),"",VLOOKUP(C12,Inscripcion!$A$1:$E$200,4,FALSE))</f>
        <v>237</v>
      </c>
      <c r="G12" s="531">
        <f>IF(ISBLANK(C12),"",VLOOKUP(C12,Inscripcion!$A$1:$E$200,5,FALSE))</f>
        <v>1066</v>
      </c>
    </row>
    <row r="13" spans="2:10" ht="21" customHeight="1" x14ac:dyDescent="0.35">
      <c r="B13" s="528">
        <v>2</v>
      </c>
      <c r="C13" s="529">
        <v>4169</v>
      </c>
      <c r="D13" s="530" t="str">
        <f>IF(ISBLANK(C13),"",VLOOKUP(C13,Inscripcion!$A$1:$E$200,2,FALSE))</f>
        <v>Marco Antonio Sànchez Torres</v>
      </c>
      <c r="E13" s="531" t="str">
        <f>IF(ISBLANK(C13),"",VLOOKUP(C13,Inscripcion!$A$1:$E$200,3,FALSE))</f>
        <v>Escazú</v>
      </c>
      <c r="F13" s="531" t="str">
        <f>IF(ISBLANK(C13),"",VLOOKUP(C13,Inscripcion!$A$1:$E$200,4,FALSE))</f>
        <v>NUEVO AFILIADO</v>
      </c>
      <c r="G13" s="531">
        <f>IF(ISBLANK(C13),"",VLOOKUP(C13,Inscripcion!$A$1:$E$200,5,FALSE))</f>
        <v>1050</v>
      </c>
    </row>
    <row r="14" spans="2:10" ht="21" customHeight="1" x14ac:dyDescent="0.35">
      <c r="B14" s="528">
        <v>3</v>
      </c>
      <c r="C14" s="529">
        <v>4056</v>
      </c>
      <c r="D14" s="530" t="str">
        <f>IF(ISBLANK(C14),"",VLOOKUP(C14,Inscripcion!$A$1:$E$200,2,FALSE))</f>
        <v>Josef Arias Bravo</v>
      </c>
      <c r="E14" s="531" t="str">
        <f>IF(ISBLANK(C14),"",VLOOKUP(C14,Inscripcion!$A$1:$E$200,3,FALSE))</f>
        <v>Esarza</v>
      </c>
      <c r="F14" s="531">
        <f>IF(ISBLANK(C14),"",VLOOKUP(C14,Inscripcion!$A$1:$E$200,4,FALSE))</f>
        <v>3944</v>
      </c>
      <c r="G14" s="531">
        <f>IF(ISBLANK(C14),"",VLOOKUP(C14,Inscripcion!$A$1:$E$200,5,FALSE))</f>
        <v>1030</v>
      </c>
    </row>
    <row r="15" spans="2:10" ht="21" customHeight="1" x14ac:dyDescent="0.25">
      <c r="F15" s="532" t="s">
        <v>139</v>
      </c>
      <c r="G15" s="532" t="s">
        <v>139</v>
      </c>
    </row>
    <row r="16" spans="2:10" ht="21" customHeight="1" x14ac:dyDescent="0.25"/>
    <row r="17" spans="2:10" ht="21" customHeight="1" x14ac:dyDescent="0.25">
      <c r="B17" s="533" t="s">
        <v>140</v>
      </c>
      <c r="C17" s="533"/>
      <c r="D17" s="533" t="s">
        <v>141</v>
      </c>
      <c r="E17" s="534" t="s">
        <v>142</v>
      </c>
      <c r="F17" s="533" t="s">
        <v>143</v>
      </c>
      <c r="G17" s="533" t="s">
        <v>144</v>
      </c>
      <c r="H17" s="535" t="s">
        <v>145</v>
      </c>
      <c r="I17" s="536"/>
    </row>
    <row r="18" spans="2:10" ht="21" customHeight="1" x14ac:dyDescent="0.25">
      <c r="B18" s="537">
        <v>1</v>
      </c>
      <c r="C18" s="538">
        <v>1</v>
      </c>
      <c r="D18" s="539" t="str">
        <f>D12</f>
        <v>Carlos David Badilla Villegas</v>
      </c>
      <c r="E18" s="540">
        <v>11</v>
      </c>
      <c r="F18" s="540">
        <v>6</v>
      </c>
      <c r="G18" s="540">
        <v>11</v>
      </c>
      <c r="H18" s="541">
        <v>1</v>
      </c>
      <c r="I18" s="536"/>
    </row>
    <row r="19" spans="2:10" ht="21" customHeight="1" x14ac:dyDescent="0.25">
      <c r="B19" s="542"/>
      <c r="C19" s="538">
        <v>3</v>
      </c>
      <c r="D19" s="539" t="str">
        <f>D14</f>
        <v>Josef Arias Bravo</v>
      </c>
      <c r="E19" s="540">
        <v>8</v>
      </c>
      <c r="F19" s="540">
        <v>11</v>
      </c>
      <c r="G19" s="540">
        <v>9</v>
      </c>
      <c r="H19" s="543"/>
      <c r="I19" s="536"/>
    </row>
    <row r="20" spans="2:10" ht="21" customHeight="1" x14ac:dyDescent="0.25">
      <c r="B20" s="537">
        <v>2</v>
      </c>
      <c r="C20" s="540">
        <v>1</v>
      </c>
      <c r="D20" s="539" t="str">
        <f>D12</f>
        <v>Carlos David Badilla Villegas</v>
      </c>
      <c r="E20" s="540">
        <v>3</v>
      </c>
      <c r="F20" s="540">
        <v>3</v>
      </c>
      <c r="G20" s="540"/>
      <c r="H20" s="541">
        <v>2</v>
      </c>
      <c r="I20" s="536"/>
    </row>
    <row r="21" spans="2:10" ht="21" customHeight="1" x14ac:dyDescent="0.25">
      <c r="B21" s="542"/>
      <c r="C21" s="540">
        <v>2</v>
      </c>
      <c r="D21" s="539" t="str">
        <f>D13</f>
        <v>Marco Antonio Sànchez Torres</v>
      </c>
      <c r="E21" s="540">
        <v>11</v>
      </c>
      <c r="F21" s="540">
        <v>11</v>
      </c>
      <c r="G21" s="540"/>
      <c r="H21" s="543"/>
      <c r="I21" s="536"/>
    </row>
    <row r="22" spans="2:10" ht="21" customHeight="1" x14ac:dyDescent="0.25">
      <c r="B22" s="537">
        <v>3</v>
      </c>
      <c r="C22" s="540">
        <v>2</v>
      </c>
      <c r="D22" s="539" t="str">
        <f>D13</f>
        <v>Marco Antonio Sànchez Torres</v>
      </c>
      <c r="E22" s="540">
        <v>11</v>
      </c>
      <c r="F22" s="540">
        <v>11</v>
      </c>
      <c r="G22" s="540"/>
      <c r="H22" s="544">
        <v>2</v>
      </c>
      <c r="I22" s="536"/>
    </row>
    <row r="23" spans="2:10" ht="21" customHeight="1" x14ac:dyDescent="0.25">
      <c r="B23" s="542"/>
      <c r="C23" s="540">
        <v>3</v>
      </c>
      <c r="D23" s="539" t="str">
        <f>D14</f>
        <v>Josef Arias Bravo</v>
      </c>
      <c r="E23" s="540">
        <v>2</v>
      </c>
      <c r="F23" s="540">
        <v>6</v>
      </c>
      <c r="G23" s="540"/>
      <c r="H23" s="543"/>
      <c r="I23" s="536"/>
    </row>
    <row r="24" spans="2:10" ht="21" customHeight="1" x14ac:dyDescent="0.25">
      <c r="B24" s="524"/>
      <c r="C24" s="524"/>
      <c r="D24" s="524"/>
      <c r="E24" s="524"/>
      <c r="F24" s="524"/>
      <c r="G24" s="524"/>
      <c r="H24" s="524"/>
      <c r="I24" s="524"/>
      <c r="J24" s="524"/>
    </row>
    <row r="25" spans="2:10" ht="21" customHeight="1" x14ac:dyDescent="0.25">
      <c r="B25" s="524"/>
      <c r="C25" s="524"/>
      <c r="D25" s="524"/>
      <c r="E25" s="524"/>
      <c r="F25" s="524"/>
      <c r="G25" s="524"/>
      <c r="H25" s="524"/>
      <c r="I25" s="524"/>
      <c r="J25" s="524"/>
    </row>
    <row r="26" spans="2:10" ht="21" customHeight="1" x14ac:dyDescent="0.25">
      <c r="B26" s="524"/>
      <c r="C26" s="524"/>
      <c r="D26" s="540" t="s">
        <v>146</v>
      </c>
      <c r="E26" s="524"/>
      <c r="F26" s="524"/>
      <c r="G26" s="524"/>
      <c r="H26" s="524"/>
      <c r="I26" s="524"/>
      <c r="J26" s="524"/>
    </row>
    <row r="27" spans="2:10" ht="21" customHeight="1" x14ac:dyDescent="0.25">
      <c r="D27" s="545" t="s">
        <v>147</v>
      </c>
      <c r="E27" s="524"/>
      <c r="F27" s="524"/>
    </row>
    <row r="28" spans="2:10" ht="21" customHeight="1" x14ac:dyDescent="0.25">
      <c r="D28" s="545" t="s">
        <v>148</v>
      </c>
      <c r="E28" s="524"/>
      <c r="F28" s="524"/>
    </row>
  </sheetData>
  <pageMargins left="0.7" right="0.7" top="0.75" bottom="0.75" header="0.3" footer="0.3"/>
  <pageSetup scale="7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D10" sqref="D1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85546875" bestFit="1" customWidth="1"/>
    <col min="5" max="5" width="11.7109375" bestFit="1" customWidth="1"/>
    <col min="6" max="6" width="14.85546875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47"/>
    </row>
    <row r="5" spans="2:10" ht="8.25" customHeight="1" x14ac:dyDescent="0.35">
      <c r="D5" s="547"/>
    </row>
    <row r="6" spans="2:10" ht="26.25" customHeight="1" x14ac:dyDescent="0.25"/>
    <row r="7" spans="2:10" ht="26.25" customHeight="1" x14ac:dyDescent="0.35">
      <c r="C7" s="547"/>
      <c r="D7" s="547"/>
      <c r="G7" s="547" t="s">
        <v>129</v>
      </c>
      <c r="H7" s="572">
        <v>45057.670766608797</v>
      </c>
      <c r="J7" s="548"/>
    </row>
    <row r="8" spans="2:10" ht="26.25" customHeight="1" x14ac:dyDescent="0.35">
      <c r="C8" s="547"/>
      <c r="D8" s="547"/>
    </row>
    <row r="9" spans="2:10" ht="21" customHeight="1" x14ac:dyDescent="0.35">
      <c r="B9" s="549" t="s">
        <v>130</v>
      </c>
      <c r="C9" s="550"/>
      <c r="D9" s="551" t="s">
        <v>149</v>
      </c>
      <c r="E9" s="549" t="s">
        <v>131</v>
      </c>
      <c r="F9" s="551" t="s">
        <v>171</v>
      </c>
      <c r="G9" s="549" t="s">
        <v>132</v>
      </c>
      <c r="H9" s="552"/>
      <c r="I9" s="549"/>
      <c r="J9" s="552"/>
    </row>
    <row r="10" spans="2:10" ht="21" customHeight="1" x14ac:dyDescent="0.25"/>
    <row r="11" spans="2:10" ht="21" customHeight="1" x14ac:dyDescent="0.25">
      <c r="B11" s="553" t="s">
        <v>133</v>
      </c>
      <c r="C11" s="553" t="s">
        <v>134</v>
      </c>
      <c r="D11" s="553" t="s">
        <v>135</v>
      </c>
      <c r="E11" s="553" t="s">
        <v>136</v>
      </c>
      <c r="F11" s="553" t="s">
        <v>137</v>
      </c>
      <c r="G11" s="553" t="s">
        <v>138</v>
      </c>
    </row>
    <row r="12" spans="2:10" ht="21" customHeight="1" x14ac:dyDescent="0.35">
      <c r="B12" s="554">
        <v>1</v>
      </c>
      <c r="C12" s="555">
        <v>3510</v>
      </c>
      <c r="D12" s="556" t="str">
        <f>IF(ISBLANK(C12),"",VLOOKUP(C12,Inscripcion!$A$1:$E$200,2,FALSE))</f>
        <v>Fernando Jose Martinez Picado</v>
      </c>
      <c r="E12" s="557" t="str">
        <f>IF(ISBLANK(C12),"",VLOOKUP(C12,Inscripcion!$A$1:$E$200,3,FALSE))</f>
        <v>Corredores</v>
      </c>
      <c r="F12" s="557">
        <f>IF(ISBLANK(C12),"",VLOOKUP(C12,Inscripcion!$A$1:$E$200,4,FALSE))</f>
        <v>241</v>
      </c>
      <c r="G12" s="557">
        <f>IF(ISBLANK(C12),"",VLOOKUP(C12,Inscripcion!$A$1:$E$200,5,FALSE))</f>
        <v>1063</v>
      </c>
    </row>
    <row r="13" spans="2:10" ht="21" customHeight="1" x14ac:dyDescent="0.35">
      <c r="B13" s="554">
        <v>2</v>
      </c>
      <c r="C13" s="555">
        <v>4166</v>
      </c>
      <c r="D13" s="556" t="str">
        <f>IF(ISBLANK(C13),"",VLOOKUP(C13,Inscripcion!$A$1:$E$200,2,FALSE))</f>
        <v>Antonio Cañas Van Der Laat</v>
      </c>
      <c r="E13" s="557" t="str">
        <f>IF(ISBLANK(C13),"",VLOOKUP(C13,Inscripcion!$A$1:$E$200,3,FALSE))</f>
        <v>Tibas</v>
      </c>
      <c r="F13" s="557" t="str">
        <f>IF(ISBLANK(C13),"",VLOOKUP(C13,Inscripcion!$A$1:$E$200,4,FALSE))</f>
        <v>NUEVO AFILIADO</v>
      </c>
      <c r="G13" s="557">
        <f>IF(ISBLANK(C13),"",VLOOKUP(C13,Inscripcion!$A$1:$E$200,5,FALSE))</f>
        <v>1050</v>
      </c>
    </row>
    <row r="14" spans="2:10" ht="21" customHeight="1" x14ac:dyDescent="0.35">
      <c r="B14" s="554">
        <v>3</v>
      </c>
      <c r="C14" s="555">
        <v>3993</v>
      </c>
      <c r="D14" s="556" t="str">
        <f>IF(ISBLANK(C14),"",VLOOKUP(C14,Inscripcion!$A$1:$E$200,2,FALSE))</f>
        <v>Emmanuel Bagnall Gonzalez</v>
      </c>
      <c r="E14" s="557" t="str">
        <f>IF(ISBLANK(C14),"",VLOOKUP(C14,Inscripcion!$A$1:$E$200,3,FALSE))</f>
        <v>Escazú</v>
      </c>
      <c r="F14" s="557">
        <f>IF(ISBLANK(C14),"",VLOOKUP(C14,Inscripcion!$A$1:$E$200,4,FALSE))</f>
        <v>3889</v>
      </c>
      <c r="G14" s="557">
        <f>IF(ISBLANK(C14),"",VLOOKUP(C14,Inscripcion!$A$1:$E$200,5,FALSE))</f>
        <v>1030</v>
      </c>
    </row>
    <row r="15" spans="2:10" ht="21" customHeight="1" x14ac:dyDescent="0.25">
      <c r="F15" s="558" t="s">
        <v>139</v>
      </c>
      <c r="G15" s="558" t="s">
        <v>139</v>
      </c>
    </row>
    <row r="16" spans="2:10" ht="21" customHeight="1" x14ac:dyDescent="0.25"/>
    <row r="17" spans="2:10" ht="21" customHeight="1" x14ac:dyDescent="0.25">
      <c r="B17" s="559" t="s">
        <v>140</v>
      </c>
      <c r="C17" s="559"/>
      <c r="D17" s="559" t="s">
        <v>141</v>
      </c>
      <c r="E17" s="560" t="s">
        <v>142</v>
      </c>
      <c r="F17" s="559" t="s">
        <v>143</v>
      </c>
      <c r="G17" s="559" t="s">
        <v>144</v>
      </c>
      <c r="H17" s="561" t="s">
        <v>145</v>
      </c>
      <c r="I17" s="562"/>
    </row>
    <row r="18" spans="2:10" ht="21" customHeight="1" x14ac:dyDescent="0.25">
      <c r="B18" s="563">
        <v>1</v>
      </c>
      <c r="C18" s="564">
        <v>1</v>
      </c>
      <c r="D18" s="565" t="str">
        <f>D12</f>
        <v>Fernando Jose Martinez Picado</v>
      </c>
      <c r="E18" s="566">
        <v>11</v>
      </c>
      <c r="F18" s="566">
        <v>11</v>
      </c>
      <c r="G18" s="566"/>
      <c r="H18" s="567">
        <v>1</v>
      </c>
      <c r="I18" s="562"/>
    </row>
    <row r="19" spans="2:10" ht="21" customHeight="1" x14ac:dyDescent="0.25">
      <c r="B19" s="568"/>
      <c r="C19" s="564">
        <v>3</v>
      </c>
      <c r="D19" s="565" t="str">
        <f>D14</f>
        <v>Emmanuel Bagnall Gonzalez</v>
      </c>
      <c r="E19" s="566">
        <v>6</v>
      </c>
      <c r="F19" s="566">
        <v>6</v>
      </c>
      <c r="G19" s="566"/>
      <c r="H19" s="569"/>
      <c r="I19" s="562"/>
    </row>
    <row r="20" spans="2:10" ht="21" customHeight="1" x14ac:dyDescent="0.25">
      <c r="B20" s="563">
        <v>2</v>
      </c>
      <c r="C20" s="566">
        <v>1</v>
      </c>
      <c r="D20" s="565" t="str">
        <f>D12</f>
        <v>Fernando Jose Martinez Picado</v>
      </c>
      <c r="E20" s="566">
        <v>11</v>
      </c>
      <c r="F20" s="566">
        <v>11</v>
      </c>
      <c r="G20" s="566"/>
      <c r="H20" s="567">
        <v>1</v>
      </c>
      <c r="I20" s="562"/>
    </row>
    <row r="21" spans="2:10" ht="21" customHeight="1" x14ac:dyDescent="0.25">
      <c r="B21" s="568"/>
      <c r="C21" s="566">
        <v>2</v>
      </c>
      <c r="D21" s="565" t="str">
        <f>D13</f>
        <v>Antonio Cañas Van Der Laat</v>
      </c>
      <c r="E21" s="566">
        <v>3</v>
      </c>
      <c r="F21" s="566">
        <v>5</v>
      </c>
      <c r="G21" s="566"/>
      <c r="H21" s="569"/>
      <c r="I21" s="562"/>
    </row>
    <row r="22" spans="2:10" ht="21" customHeight="1" x14ac:dyDescent="0.25">
      <c r="B22" s="563">
        <v>3</v>
      </c>
      <c r="C22" s="566">
        <v>2</v>
      </c>
      <c r="D22" s="565" t="str">
        <f>D13</f>
        <v>Antonio Cañas Van Der Laat</v>
      </c>
      <c r="E22" s="566">
        <v>6</v>
      </c>
      <c r="F22" s="566">
        <v>7</v>
      </c>
      <c r="G22" s="566"/>
      <c r="H22" s="570">
        <v>3</v>
      </c>
      <c r="I22" s="562"/>
    </row>
    <row r="23" spans="2:10" ht="21" customHeight="1" x14ac:dyDescent="0.25">
      <c r="B23" s="568"/>
      <c r="C23" s="566">
        <v>3</v>
      </c>
      <c r="D23" s="565" t="str">
        <f>D14</f>
        <v>Emmanuel Bagnall Gonzalez</v>
      </c>
      <c r="E23" s="566">
        <v>11</v>
      </c>
      <c r="F23" s="566">
        <v>11</v>
      </c>
      <c r="G23" s="566"/>
      <c r="H23" s="569"/>
      <c r="I23" s="562"/>
    </row>
    <row r="24" spans="2:10" ht="21" customHeight="1" x14ac:dyDescent="0.25">
      <c r="B24" s="550"/>
      <c r="C24" s="550"/>
      <c r="D24" s="550"/>
      <c r="E24" s="550"/>
      <c r="F24" s="550"/>
      <c r="G24" s="550"/>
      <c r="H24" s="550"/>
      <c r="I24" s="550"/>
      <c r="J24" s="550"/>
    </row>
    <row r="25" spans="2:10" ht="21" customHeight="1" x14ac:dyDescent="0.25">
      <c r="B25" s="550"/>
      <c r="C25" s="550"/>
      <c r="D25" s="550"/>
      <c r="E25" s="550"/>
      <c r="F25" s="550"/>
      <c r="G25" s="550"/>
      <c r="H25" s="550"/>
      <c r="I25" s="550"/>
      <c r="J25" s="550"/>
    </row>
    <row r="26" spans="2:10" ht="21" customHeight="1" x14ac:dyDescent="0.25">
      <c r="B26" s="550"/>
      <c r="C26" s="550"/>
      <c r="D26" s="566" t="s">
        <v>146</v>
      </c>
      <c r="E26" s="550"/>
      <c r="F26" s="550"/>
      <c r="G26" s="550"/>
      <c r="H26" s="550"/>
      <c r="I26" s="550"/>
      <c r="J26" s="550"/>
    </row>
    <row r="27" spans="2:10" ht="21" customHeight="1" x14ac:dyDescent="0.25">
      <c r="D27" s="571" t="s">
        <v>147</v>
      </c>
      <c r="E27" s="550"/>
      <c r="F27" s="550"/>
    </row>
    <row r="28" spans="2:10" ht="21" customHeight="1" x14ac:dyDescent="0.25">
      <c r="D28" s="571" t="s">
        <v>148</v>
      </c>
      <c r="E28" s="550"/>
      <c r="F28" s="550"/>
    </row>
  </sheetData>
  <pageMargins left="0.7" right="0.7" top="0.75" bottom="0.75" header="0.3" footer="0.3"/>
  <pageSetup scale="76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3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73"/>
    </row>
    <row r="5" spans="2:10" ht="8.25" customHeight="1" x14ac:dyDescent="0.35">
      <c r="D5" s="573"/>
    </row>
    <row r="6" spans="2:10" ht="26.25" customHeight="1" x14ac:dyDescent="0.25"/>
    <row r="7" spans="2:10" ht="26.25" customHeight="1" x14ac:dyDescent="0.35">
      <c r="C7" s="573"/>
      <c r="D7" s="573"/>
      <c r="G7" s="573" t="s">
        <v>129</v>
      </c>
      <c r="H7" s="598">
        <v>45057.67076724537</v>
      </c>
      <c r="J7" s="574"/>
    </row>
    <row r="8" spans="2:10" ht="26.25" customHeight="1" x14ac:dyDescent="0.35">
      <c r="C8" s="573"/>
      <c r="D8" s="573"/>
    </row>
    <row r="9" spans="2:10" ht="21" customHeight="1" x14ac:dyDescent="0.35">
      <c r="B9" s="575" t="s">
        <v>130</v>
      </c>
      <c r="C9" s="576"/>
      <c r="D9" s="577" t="s">
        <v>149</v>
      </c>
      <c r="E9" s="575" t="s">
        <v>131</v>
      </c>
      <c r="F9" s="577" t="s">
        <v>172</v>
      </c>
      <c r="G9" s="575" t="s">
        <v>132</v>
      </c>
      <c r="H9" s="578"/>
      <c r="I9" s="575"/>
      <c r="J9" s="578"/>
    </row>
    <row r="10" spans="2:10" ht="21" customHeight="1" x14ac:dyDescent="0.25"/>
    <row r="11" spans="2:10" ht="21" customHeight="1" x14ac:dyDescent="0.25">
      <c r="B11" s="579" t="s">
        <v>133</v>
      </c>
      <c r="C11" s="579" t="s">
        <v>134</v>
      </c>
      <c r="D11" s="579" t="s">
        <v>135</v>
      </c>
      <c r="E11" s="579" t="s">
        <v>136</v>
      </c>
      <c r="F11" s="579" t="s">
        <v>137</v>
      </c>
      <c r="G11" s="579" t="s">
        <v>138</v>
      </c>
    </row>
    <row r="12" spans="2:10" ht="21" customHeight="1" x14ac:dyDescent="0.35">
      <c r="B12" s="580">
        <v>1</v>
      </c>
      <c r="C12" s="581">
        <v>1446</v>
      </c>
      <c r="D12" s="582" t="str">
        <f>IF(ISBLANK(C12),"",VLOOKUP(C12,Inscripcion!$A$1:$E$200,2,FALSE))</f>
        <v>Pablo Andres Jimenez Carrillo</v>
      </c>
      <c r="E12" s="583" t="str">
        <f>IF(ISBLANK(C12),"",VLOOKUP(C12,Inscripcion!$A$1:$E$200,3,FALSE))</f>
        <v>TEC</v>
      </c>
      <c r="F12" s="583">
        <f>IF(ISBLANK(C12),"",VLOOKUP(C12,Inscripcion!$A$1:$E$200,4,FALSE))</f>
        <v>247</v>
      </c>
      <c r="G12" s="583">
        <f>IF(ISBLANK(C12),"",VLOOKUP(C12,Inscripcion!$A$1:$E$200,5,FALSE))</f>
        <v>1056</v>
      </c>
    </row>
    <row r="13" spans="2:10" ht="21" customHeight="1" x14ac:dyDescent="0.35">
      <c r="B13" s="580">
        <v>2</v>
      </c>
      <c r="C13" s="581">
        <v>4118</v>
      </c>
      <c r="D13" s="582" t="str">
        <f>IF(ISBLANK(C13),"",VLOOKUP(C13,Inscripcion!$A$1:$E$200,2,FALSE))</f>
        <v>Gustavo Alfonso Espinoza Selva</v>
      </c>
      <c r="E13" s="583" t="str">
        <f>IF(ISBLANK(C13),"",VLOOKUP(C13,Inscripcion!$A$1:$E$200,3,FALSE))</f>
        <v>CONTADORES</v>
      </c>
      <c r="F13" s="583">
        <f>IF(ISBLANK(C13),"",VLOOKUP(C13,Inscripcion!$A$1:$E$200,4,FALSE))</f>
        <v>271</v>
      </c>
      <c r="G13" s="583">
        <f>IF(ISBLANK(C13),"",VLOOKUP(C13,Inscripcion!$A$1:$E$200,5,FALSE))</f>
        <v>1050</v>
      </c>
    </row>
    <row r="14" spans="2:10" ht="21" customHeight="1" x14ac:dyDescent="0.35">
      <c r="B14" s="580">
        <v>3</v>
      </c>
      <c r="C14" s="581">
        <v>3836</v>
      </c>
      <c r="D14" s="582" t="str">
        <f>IF(ISBLANK(C14),"",VLOOKUP(C14,Inscripcion!$A$1:$E$200,2,FALSE))</f>
        <v>Luciano Quiros Avila</v>
      </c>
      <c r="E14" s="583" t="str">
        <f>IF(ISBLANK(C14),"",VLOOKUP(C14,Inscripcion!$A$1:$E$200,3,FALSE))</f>
        <v>Escazu</v>
      </c>
      <c r="F14" s="583">
        <f>IF(ISBLANK(C14),"",VLOOKUP(C14,Inscripcion!$A$1:$E$200,4,FALSE))</f>
        <v>3744</v>
      </c>
      <c r="G14" s="583">
        <f>IF(ISBLANK(C14),"",VLOOKUP(C14,Inscripcion!$A$1:$E$200,5,FALSE))</f>
        <v>1030</v>
      </c>
    </row>
    <row r="15" spans="2:10" ht="21" customHeight="1" x14ac:dyDescent="0.25">
      <c r="F15" s="584" t="s">
        <v>139</v>
      </c>
      <c r="G15" s="584" t="s">
        <v>139</v>
      </c>
    </row>
    <row r="16" spans="2:10" ht="21" customHeight="1" x14ac:dyDescent="0.25"/>
    <row r="17" spans="2:10" ht="21" customHeight="1" x14ac:dyDescent="0.25">
      <c r="B17" s="585" t="s">
        <v>140</v>
      </c>
      <c r="C17" s="585"/>
      <c r="D17" s="585" t="s">
        <v>141</v>
      </c>
      <c r="E17" s="586" t="s">
        <v>142</v>
      </c>
      <c r="F17" s="585" t="s">
        <v>143</v>
      </c>
      <c r="G17" s="585" t="s">
        <v>144</v>
      </c>
      <c r="H17" s="587" t="s">
        <v>145</v>
      </c>
      <c r="I17" s="588"/>
    </row>
    <row r="18" spans="2:10" ht="21" customHeight="1" x14ac:dyDescent="0.25">
      <c r="B18" s="589">
        <v>1</v>
      </c>
      <c r="C18" s="590">
        <v>1</v>
      </c>
      <c r="D18" s="591" t="str">
        <f>D12</f>
        <v>Pablo Andres Jimenez Carrillo</v>
      </c>
      <c r="E18" s="592">
        <v>11</v>
      </c>
      <c r="F18" s="592">
        <v>11</v>
      </c>
      <c r="G18" s="592"/>
      <c r="H18" s="593">
        <v>1</v>
      </c>
      <c r="I18" s="588"/>
    </row>
    <row r="19" spans="2:10" ht="21" customHeight="1" x14ac:dyDescent="0.25">
      <c r="B19" s="594"/>
      <c r="C19" s="590">
        <v>3</v>
      </c>
      <c r="D19" s="591" t="str">
        <f>D14</f>
        <v>Luciano Quiros Avila</v>
      </c>
      <c r="E19" s="592">
        <v>5</v>
      </c>
      <c r="F19" s="592">
        <v>6</v>
      </c>
      <c r="G19" s="592"/>
      <c r="H19" s="595"/>
      <c r="I19" s="588"/>
    </row>
    <row r="20" spans="2:10" ht="21" customHeight="1" x14ac:dyDescent="0.25">
      <c r="B20" s="589">
        <v>2</v>
      </c>
      <c r="C20" s="592">
        <v>1</v>
      </c>
      <c r="D20" s="591" t="str">
        <f>D12</f>
        <v>Pablo Andres Jimenez Carrillo</v>
      </c>
      <c r="E20" s="592">
        <v>11</v>
      </c>
      <c r="F20" s="592">
        <v>11</v>
      </c>
      <c r="G20" s="592"/>
      <c r="H20" s="593">
        <v>1</v>
      </c>
      <c r="I20" s="588"/>
    </row>
    <row r="21" spans="2:10" ht="21" customHeight="1" x14ac:dyDescent="0.25">
      <c r="B21" s="594"/>
      <c r="C21" s="592">
        <v>2</v>
      </c>
      <c r="D21" s="591" t="str">
        <f>D13</f>
        <v>Gustavo Alfonso Espinoza Selva</v>
      </c>
      <c r="E21" s="592">
        <v>4</v>
      </c>
      <c r="F21" s="592">
        <v>8</v>
      </c>
      <c r="G21" s="592"/>
      <c r="H21" s="595"/>
      <c r="I21" s="588"/>
    </row>
    <row r="22" spans="2:10" ht="21" customHeight="1" x14ac:dyDescent="0.25">
      <c r="B22" s="589">
        <v>3</v>
      </c>
      <c r="C22" s="592">
        <v>2</v>
      </c>
      <c r="D22" s="591" t="str">
        <f>D13</f>
        <v>Gustavo Alfonso Espinoza Selva</v>
      </c>
      <c r="E22" s="592">
        <v>4</v>
      </c>
      <c r="F22" s="592">
        <v>5</v>
      </c>
      <c r="G22" s="592"/>
      <c r="H22" s="596">
        <v>3</v>
      </c>
      <c r="I22" s="588"/>
    </row>
    <row r="23" spans="2:10" ht="21" customHeight="1" x14ac:dyDescent="0.25">
      <c r="B23" s="594"/>
      <c r="C23" s="592">
        <v>3</v>
      </c>
      <c r="D23" s="591" t="str">
        <f>D14</f>
        <v>Luciano Quiros Avila</v>
      </c>
      <c r="E23" s="592">
        <v>11</v>
      </c>
      <c r="F23" s="592">
        <v>11</v>
      </c>
      <c r="G23" s="592"/>
      <c r="H23" s="595"/>
      <c r="I23" s="588"/>
    </row>
    <row r="24" spans="2:10" ht="21" customHeight="1" x14ac:dyDescent="0.25">
      <c r="B24" s="576"/>
      <c r="C24" s="576"/>
      <c r="D24" s="576"/>
      <c r="E24" s="576"/>
      <c r="F24" s="576"/>
      <c r="G24" s="576"/>
      <c r="H24" s="576"/>
      <c r="I24" s="576"/>
      <c r="J24" s="576"/>
    </row>
    <row r="25" spans="2:10" ht="21" customHeight="1" x14ac:dyDescent="0.25">
      <c r="B25" s="576"/>
      <c r="C25" s="576"/>
      <c r="D25" s="576"/>
      <c r="E25" s="576"/>
      <c r="F25" s="576"/>
      <c r="G25" s="576"/>
      <c r="H25" s="576"/>
      <c r="I25" s="576"/>
      <c r="J25" s="576"/>
    </row>
    <row r="26" spans="2:10" ht="21" customHeight="1" x14ac:dyDescent="0.25">
      <c r="B26" s="576"/>
      <c r="C26" s="576"/>
      <c r="D26" s="592" t="s">
        <v>146</v>
      </c>
      <c r="E26" s="576"/>
      <c r="F26" s="576"/>
      <c r="G26" s="576"/>
      <c r="H26" s="576"/>
      <c r="I26" s="576"/>
      <c r="J26" s="576"/>
    </row>
    <row r="27" spans="2:10" ht="21" customHeight="1" x14ac:dyDescent="0.25">
      <c r="D27" s="597" t="s">
        <v>147</v>
      </c>
      <c r="E27" s="576"/>
      <c r="F27" s="576"/>
    </row>
    <row r="28" spans="2:10" ht="21" customHeight="1" x14ac:dyDescent="0.25">
      <c r="D28" s="597" t="s">
        <v>148</v>
      </c>
      <c r="E28" s="576"/>
      <c r="F28" s="576"/>
    </row>
  </sheetData>
  <pageMargins left="0.7" right="0.7" top="0.75" bottom="0.75" header="0.3" footer="0.3"/>
  <pageSetup scale="7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99"/>
    </row>
    <row r="5" spans="2:10" ht="8.25" customHeight="1" x14ac:dyDescent="0.35">
      <c r="D5" s="599"/>
    </row>
    <row r="6" spans="2:10" ht="26.25" customHeight="1" x14ac:dyDescent="0.25"/>
    <row r="7" spans="2:10" ht="26.25" customHeight="1" x14ac:dyDescent="0.35">
      <c r="C7" s="599"/>
      <c r="D7" s="599"/>
      <c r="G7" s="599" t="s">
        <v>129</v>
      </c>
      <c r="H7" s="624">
        <v>45057.670767997683</v>
      </c>
      <c r="J7" s="600"/>
    </row>
    <row r="8" spans="2:10" ht="26.25" customHeight="1" x14ac:dyDescent="0.35">
      <c r="C8" s="599"/>
      <c r="D8" s="599"/>
    </row>
    <row r="9" spans="2:10" ht="21" customHeight="1" x14ac:dyDescent="0.35">
      <c r="B9" s="601" t="s">
        <v>130</v>
      </c>
      <c r="C9" s="602"/>
      <c r="D9" s="603" t="s">
        <v>149</v>
      </c>
      <c r="E9" s="601" t="s">
        <v>131</v>
      </c>
      <c r="F9" s="603" t="s">
        <v>173</v>
      </c>
      <c r="G9" s="601" t="s">
        <v>132</v>
      </c>
      <c r="H9" s="604"/>
      <c r="I9" s="601"/>
      <c r="J9" s="604"/>
    </row>
    <row r="10" spans="2:10" ht="21" customHeight="1" x14ac:dyDescent="0.25"/>
    <row r="11" spans="2:10" ht="21" customHeight="1" x14ac:dyDescent="0.25">
      <c r="B11" s="605" t="s">
        <v>133</v>
      </c>
      <c r="C11" s="605" t="s">
        <v>134</v>
      </c>
      <c r="D11" s="605" t="s">
        <v>135</v>
      </c>
      <c r="E11" s="605" t="s">
        <v>136</v>
      </c>
      <c r="F11" s="605" t="s">
        <v>137</v>
      </c>
      <c r="G11" s="605" t="s">
        <v>138</v>
      </c>
    </row>
    <row r="12" spans="2:10" ht="21" customHeight="1" x14ac:dyDescent="0.35">
      <c r="B12" s="606">
        <v>1</v>
      </c>
      <c r="C12" s="607">
        <v>2764</v>
      </c>
      <c r="D12" s="608" t="str">
        <f>IF(ISBLANK(C12),"",VLOOKUP(C12,Inscripcion!$A$1:$E$200,2,FALSE))</f>
        <v>Mario Francisco Diaz Rios</v>
      </c>
      <c r="E12" s="609" t="str">
        <f>IF(ISBLANK(C12),"",VLOOKUP(C12,Inscripcion!$A$1:$E$200,3,FALSE))</f>
        <v>San Jose</v>
      </c>
      <c r="F12" s="609">
        <f>IF(ISBLANK(C12),"",VLOOKUP(C12,Inscripcion!$A$1:$E$200,4,FALSE))</f>
        <v>248</v>
      </c>
      <c r="G12" s="609">
        <f>IF(ISBLANK(C12),"",VLOOKUP(C12,Inscripcion!$A$1:$E$200,5,FALSE))</f>
        <v>1055</v>
      </c>
    </row>
    <row r="13" spans="2:10" ht="21" customHeight="1" x14ac:dyDescent="0.35">
      <c r="B13" s="606">
        <v>2</v>
      </c>
      <c r="C13" s="607">
        <v>3467</v>
      </c>
      <c r="D13" s="608" t="str">
        <f>IF(ISBLANK(C13),"",VLOOKUP(C13,Inscripcion!$A$1:$E$200,2,FALSE))</f>
        <v>Mathias Garbanzo Ulate</v>
      </c>
      <c r="E13" s="609" t="str">
        <f>IF(ISBLANK(C13),"",VLOOKUP(C13,Inscripcion!$A$1:$E$200,3,FALSE))</f>
        <v>Escazu</v>
      </c>
      <c r="F13" s="609">
        <f>IF(ISBLANK(C13),"",VLOOKUP(C13,Inscripcion!$A$1:$E$200,4,FALSE))</f>
        <v>259</v>
      </c>
      <c r="G13" s="609">
        <f>IF(ISBLANK(C13),"",VLOOKUP(C13,Inscripcion!$A$1:$E$200,5,FALSE))</f>
        <v>1050</v>
      </c>
    </row>
    <row r="14" spans="2:10" ht="21" customHeight="1" x14ac:dyDescent="0.35">
      <c r="B14" s="606">
        <v>3</v>
      </c>
      <c r="C14" s="607">
        <v>4074</v>
      </c>
      <c r="D14" s="608" t="str">
        <f>IF(ISBLANK(C14),"",VLOOKUP(C14,Inscripcion!$A$1:$E$200,2,FALSE))</f>
        <v>Anthony Delay Porras</v>
      </c>
      <c r="E14" s="609" t="str">
        <f>IF(ISBLANK(C14),"",VLOOKUP(C14,Inscripcion!$A$1:$E$200,3,FALSE))</f>
        <v>Grecia</v>
      </c>
      <c r="F14" s="609">
        <f>IF(ISBLANK(C14),"",VLOOKUP(C14,Inscripcion!$A$1:$E$200,4,FALSE))</f>
        <v>3962</v>
      </c>
      <c r="G14" s="609">
        <f>IF(ISBLANK(C14),"",VLOOKUP(C14,Inscripcion!$A$1:$E$200,5,FALSE))</f>
        <v>1030</v>
      </c>
    </row>
    <row r="15" spans="2:10" ht="21" customHeight="1" x14ac:dyDescent="0.25">
      <c r="F15" s="610" t="s">
        <v>139</v>
      </c>
      <c r="G15" s="610" t="s">
        <v>139</v>
      </c>
    </row>
    <row r="16" spans="2:10" ht="21" customHeight="1" x14ac:dyDescent="0.25"/>
    <row r="17" spans="2:10" ht="21" customHeight="1" x14ac:dyDescent="0.25">
      <c r="B17" s="611" t="s">
        <v>140</v>
      </c>
      <c r="C17" s="611"/>
      <c r="D17" s="611" t="s">
        <v>141</v>
      </c>
      <c r="E17" s="612" t="s">
        <v>142</v>
      </c>
      <c r="F17" s="611" t="s">
        <v>143</v>
      </c>
      <c r="G17" s="611" t="s">
        <v>144</v>
      </c>
      <c r="H17" s="613" t="s">
        <v>145</v>
      </c>
      <c r="I17" s="614"/>
    </row>
    <row r="18" spans="2:10" ht="21" customHeight="1" x14ac:dyDescent="0.25">
      <c r="B18" s="615">
        <v>1</v>
      </c>
      <c r="C18" s="616">
        <v>1</v>
      </c>
      <c r="D18" s="617" t="str">
        <f>D12</f>
        <v>Mario Francisco Diaz Rios</v>
      </c>
      <c r="E18" s="618">
        <v>11</v>
      </c>
      <c r="F18" s="618">
        <v>11</v>
      </c>
      <c r="G18" s="618"/>
      <c r="H18" s="619">
        <v>1</v>
      </c>
      <c r="I18" s="614"/>
    </row>
    <row r="19" spans="2:10" ht="21" customHeight="1" x14ac:dyDescent="0.25">
      <c r="B19" s="620"/>
      <c r="C19" s="616">
        <v>3</v>
      </c>
      <c r="D19" s="617" t="str">
        <f>D14</f>
        <v>Anthony Delay Porras</v>
      </c>
      <c r="E19" s="618">
        <v>6</v>
      </c>
      <c r="F19" s="618">
        <v>3</v>
      </c>
      <c r="G19" s="618"/>
      <c r="H19" s="621"/>
      <c r="I19" s="614"/>
    </row>
    <row r="20" spans="2:10" ht="21" customHeight="1" x14ac:dyDescent="0.25">
      <c r="B20" s="615">
        <v>2</v>
      </c>
      <c r="C20" s="618">
        <v>1</v>
      </c>
      <c r="D20" s="617" t="str">
        <f>D12</f>
        <v>Mario Francisco Diaz Rios</v>
      </c>
      <c r="E20" s="618">
        <v>11</v>
      </c>
      <c r="F20" s="618">
        <v>11</v>
      </c>
      <c r="G20" s="618">
        <v>11</v>
      </c>
      <c r="H20" s="619">
        <v>1</v>
      </c>
      <c r="I20" s="614"/>
    </row>
    <row r="21" spans="2:10" ht="21" customHeight="1" x14ac:dyDescent="0.25">
      <c r="B21" s="620"/>
      <c r="C21" s="618">
        <v>2</v>
      </c>
      <c r="D21" s="617" t="str">
        <f>D13</f>
        <v>Mathias Garbanzo Ulate</v>
      </c>
      <c r="E21" s="618">
        <v>7</v>
      </c>
      <c r="F21" s="618">
        <v>13</v>
      </c>
      <c r="G21" s="618">
        <v>3</v>
      </c>
      <c r="H21" s="621"/>
      <c r="I21" s="614"/>
    </row>
    <row r="22" spans="2:10" ht="21" customHeight="1" x14ac:dyDescent="0.25">
      <c r="B22" s="615">
        <v>3</v>
      </c>
      <c r="C22" s="618">
        <v>2</v>
      </c>
      <c r="D22" s="617" t="str">
        <f>D13</f>
        <v>Mathias Garbanzo Ulate</v>
      </c>
      <c r="E22" s="618">
        <v>11</v>
      </c>
      <c r="F22" s="618">
        <v>11</v>
      </c>
      <c r="G22" s="618"/>
      <c r="H22" s="622">
        <v>2</v>
      </c>
      <c r="I22" s="614"/>
    </row>
    <row r="23" spans="2:10" ht="21" customHeight="1" x14ac:dyDescent="0.25">
      <c r="B23" s="620"/>
      <c r="C23" s="618">
        <v>3</v>
      </c>
      <c r="D23" s="617" t="str">
        <f>D14</f>
        <v>Anthony Delay Porras</v>
      </c>
      <c r="E23" s="618">
        <v>8</v>
      </c>
      <c r="F23" s="618">
        <v>9</v>
      </c>
      <c r="G23" s="618"/>
      <c r="H23" s="621"/>
      <c r="I23" s="614"/>
    </row>
    <row r="24" spans="2:10" ht="21" customHeight="1" x14ac:dyDescent="0.25">
      <c r="B24" s="602"/>
      <c r="C24" s="602"/>
      <c r="D24" s="602"/>
      <c r="E24" s="602"/>
      <c r="F24" s="602"/>
      <c r="G24" s="602"/>
      <c r="H24" s="602"/>
      <c r="I24" s="602"/>
      <c r="J24" s="602"/>
    </row>
    <row r="25" spans="2:10" ht="21" customHeight="1" x14ac:dyDescent="0.25">
      <c r="B25" s="602"/>
      <c r="C25" s="602"/>
      <c r="D25" s="602"/>
      <c r="E25" s="602"/>
      <c r="F25" s="602"/>
      <c r="G25" s="602"/>
      <c r="H25" s="602"/>
      <c r="I25" s="602"/>
      <c r="J25" s="602"/>
    </row>
    <row r="26" spans="2:10" ht="21" customHeight="1" x14ac:dyDescent="0.25">
      <c r="B26" s="602"/>
      <c r="C26" s="602"/>
      <c r="D26" s="618" t="s">
        <v>146</v>
      </c>
      <c r="E26" s="602"/>
      <c r="F26" s="602"/>
      <c r="G26" s="602"/>
      <c r="H26" s="602"/>
      <c r="I26" s="602"/>
      <c r="J26" s="602"/>
    </row>
    <row r="27" spans="2:10" ht="21" customHeight="1" x14ac:dyDescent="0.25">
      <c r="D27" s="623" t="s">
        <v>147</v>
      </c>
      <c r="E27" s="602"/>
      <c r="F27" s="602"/>
    </row>
    <row r="28" spans="2:10" ht="21" customHeight="1" x14ac:dyDescent="0.25">
      <c r="D28" s="623" t="s">
        <v>148</v>
      </c>
      <c r="E28" s="602"/>
      <c r="F28" s="602"/>
    </row>
  </sheetData>
  <pageMargins left="0.7" right="0.7" top="0.75" bottom="0.75" header="0.3" footer="0.3"/>
  <pageSetup scale="7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G25" sqref="G25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25"/>
    </row>
    <row r="5" spans="2:10" ht="8.25" customHeight="1" x14ac:dyDescent="0.35">
      <c r="D5" s="625"/>
    </row>
    <row r="6" spans="2:10" ht="26.25" customHeight="1" x14ac:dyDescent="0.25"/>
    <row r="7" spans="2:10" ht="26.25" customHeight="1" x14ac:dyDescent="0.35">
      <c r="C7" s="625"/>
      <c r="D7" s="625"/>
      <c r="G7" s="625" t="s">
        <v>129</v>
      </c>
      <c r="H7" s="650">
        <v>45057.67076872685</v>
      </c>
      <c r="J7" s="626"/>
    </row>
    <row r="8" spans="2:10" ht="26.25" customHeight="1" x14ac:dyDescent="0.35">
      <c r="C8" s="625"/>
      <c r="D8" s="625"/>
    </row>
    <row r="9" spans="2:10" ht="21" customHeight="1" x14ac:dyDescent="0.35">
      <c r="B9" s="627" t="s">
        <v>130</v>
      </c>
      <c r="C9" s="628"/>
      <c r="D9" s="629" t="s">
        <v>149</v>
      </c>
      <c r="E9" s="627" t="s">
        <v>131</v>
      </c>
      <c r="F9" s="629" t="s">
        <v>174</v>
      </c>
      <c r="G9" s="627" t="s">
        <v>132</v>
      </c>
      <c r="H9" s="630"/>
      <c r="I9" s="627"/>
      <c r="J9" s="630"/>
    </row>
    <row r="10" spans="2:10" ht="21" customHeight="1" x14ac:dyDescent="0.25"/>
    <row r="11" spans="2:10" ht="21" customHeight="1" x14ac:dyDescent="0.25">
      <c r="B11" s="631" t="s">
        <v>133</v>
      </c>
      <c r="C11" s="631" t="s">
        <v>134</v>
      </c>
      <c r="D11" s="631" t="s">
        <v>135</v>
      </c>
      <c r="E11" s="631" t="s">
        <v>136</v>
      </c>
      <c r="F11" s="631" t="s">
        <v>137</v>
      </c>
      <c r="G11" s="631" t="s">
        <v>138</v>
      </c>
    </row>
    <row r="12" spans="2:10" ht="21" customHeight="1" x14ac:dyDescent="0.35">
      <c r="B12" s="632">
        <v>1</v>
      </c>
      <c r="C12" s="633">
        <v>3426</v>
      </c>
      <c r="D12" s="634" t="str">
        <f>IF(ISBLANK(C12),"",VLOOKUP(C12,Inscripcion!$A$1:$E$200,2,FALSE))</f>
        <v>Thaylin Garbanzo Ulate</v>
      </c>
      <c r="E12" s="635" t="str">
        <f>IF(ISBLANK(C12),"",VLOOKUP(C12,Inscripcion!$A$1:$E$200,3,FALSE))</f>
        <v>Escazu</v>
      </c>
      <c r="F12" s="635">
        <f>IF(ISBLANK(C12),"",VLOOKUP(C12,Inscripcion!$A$1:$E$200,4,FALSE))</f>
        <v>249</v>
      </c>
      <c r="G12" s="635">
        <f>IF(ISBLANK(C12),"",VLOOKUP(C12,Inscripcion!$A$1:$E$200,5,FALSE))</f>
        <v>1055</v>
      </c>
    </row>
    <row r="13" spans="2:10" ht="21" customHeight="1" x14ac:dyDescent="0.35">
      <c r="B13" s="632">
        <v>2</v>
      </c>
      <c r="C13" s="633">
        <v>3756</v>
      </c>
      <c r="D13" s="634" t="str">
        <f>IF(ISBLANK(C13),"",VLOOKUP(C13,Inscripcion!$A$1:$E$200,2,FALSE))</f>
        <v>Samghi Daniela Yan Wu</v>
      </c>
      <c r="E13" s="635" t="str">
        <f>IF(ISBLANK(C13),"",VLOOKUP(C13,Inscripcion!$A$1:$E$200,3,FALSE))</f>
        <v>San José</v>
      </c>
      <c r="F13" s="635">
        <f>IF(ISBLANK(C13),"",VLOOKUP(C13,Inscripcion!$A$1:$E$200,4,FALSE))</f>
        <v>264</v>
      </c>
      <c r="G13" s="635">
        <f>IF(ISBLANK(C13),"",VLOOKUP(C13,Inscripcion!$A$1:$E$200,5,FALSE))</f>
        <v>1050</v>
      </c>
    </row>
    <row r="14" spans="2:10" ht="21" customHeight="1" x14ac:dyDescent="0.35">
      <c r="B14" s="632">
        <v>3</v>
      </c>
      <c r="C14" s="633">
        <v>4078</v>
      </c>
      <c r="D14" s="634" t="str">
        <f>IF(ISBLANK(C14),"",VLOOKUP(C14,Inscripcion!$A$1:$E$200,2,FALSE))</f>
        <v>Fabricio Beitia Morera</v>
      </c>
      <c r="E14" s="635" t="str">
        <f>IF(ISBLANK(C14),"",VLOOKUP(C14,Inscripcion!$A$1:$E$200,3,FALSE))</f>
        <v>Corredores</v>
      </c>
      <c r="F14" s="635">
        <f>IF(ISBLANK(C14),"",VLOOKUP(C14,Inscripcion!$A$1:$E$200,4,FALSE))</f>
        <v>3966</v>
      </c>
      <c r="G14" s="635">
        <f>IF(ISBLANK(C14),"",VLOOKUP(C14,Inscripcion!$A$1:$E$200,5,FALSE))</f>
        <v>1030</v>
      </c>
    </row>
    <row r="15" spans="2:10" ht="21" customHeight="1" x14ac:dyDescent="0.25">
      <c r="F15" s="636" t="s">
        <v>139</v>
      </c>
      <c r="G15" s="636" t="s">
        <v>139</v>
      </c>
    </row>
    <row r="16" spans="2:10" ht="21" customHeight="1" x14ac:dyDescent="0.25"/>
    <row r="17" spans="2:10" ht="21" customHeight="1" x14ac:dyDescent="0.25">
      <c r="B17" s="637" t="s">
        <v>140</v>
      </c>
      <c r="C17" s="637"/>
      <c r="D17" s="637" t="s">
        <v>141</v>
      </c>
      <c r="E17" s="638" t="s">
        <v>142</v>
      </c>
      <c r="F17" s="637" t="s">
        <v>143</v>
      </c>
      <c r="G17" s="637" t="s">
        <v>144</v>
      </c>
      <c r="H17" s="639" t="s">
        <v>145</v>
      </c>
      <c r="I17" s="640"/>
    </row>
    <row r="18" spans="2:10" ht="21" customHeight="1" x14ac:dyDescent="0.25">
      <c r="B18" s="641">
        <v>1</v>
      </c>
      <c r="C18" s="642">
        <v>1</v>
      </c>
      <c r="D18" s="643" t="str">
        <f>D12</f>
        <v>Thaylin Garbanzo Ulate</v>
      </c>
      <c r="E18" s="644">
        <v>11</v>
      </c>
      <c r="F18" s="644">
        <v>9</v>
      </c>
      <c r="G18" s="644">
        <v>11</v>
      </c>
      <c r="H18" s="645">
        <v>1</v>
      </c>
      <c r="I18" s="640"/>
    </row>
    <row r="19" spans="2:10" ht="21" customHeight="1" x14ac:dyDescent="0.25">
      <c r="B19" s="646"/>
      <c r="C19" s="642">
        <v>3</v>
      </c>
      <c r="D19" s="643" t="str">
        <f>D14</f>
        <v>Fabricio Beitia Morera</v>
      </c>
      <c r="E19" s="644">
        <v>9</v>
      </c>
      <c r="F19" s="644">
        <v>11</v>
      </c>
      <c r="G19" s="644">
        <v>5</v>
      </c>
      <c r="H19" s="647"/>
      <c r="I19" s="640"/>
    </row>
    <row r="20" spans="2:10" ht="21" customHeight="1" x14ac:dyDescent="0.25">
      <c r="B20" s="641">
        <v>2</v>
      </c>
      <c r="C20" s="644">
        <v>1</v>
      </c>
      <c r="D20" s="643" t="str">
        <f>D12</f>
        <v>Thaylin Garbanzo Ulate</v>
      </c>
      <c r="E20" s="644">
        <v>11</v>
      </c>
      <c r="F20" s="644">
        <v>11</v>
      </c>
      <c r="G20" s="644"/>
      <c r="H20" s="645">
        <v>1</v>
      </c>
      <c r="I20" s="640"/>
    </row>
    <row r="21" spans="2:10" ht="21" customHeight="1" x14ac:dyDescent="0.25">
      <c r="B21" s="646"/>
      <c r="C21" s="644">
        <v>2</v>
      </c>
      <c r="D21" s="643" t="str">
        <f>D13</f>
        <v>Samghi Daniela Yan Wu</v>
      </c>
      <c r="E21" s="644">
        <v>6</v>
      </c>
      <c r="F21" s="644">
        <v>8</v>
      </c>
      <c r="G21" s="644"/>
      <c r="H21" s="647"/>
      <c r="I21" s="640"/>
    </row>
    <row r="22" spans="2:10" ht="21" customHeight="1" x14ac:dyDescent="0.25">
      <c r="B22" s="641">
        <v>3</v>
      </c>
      <c r="C22" s="644">
        <v>2</v>
      </c>
      <c r="D22" s="643" t="str">
        <f>D13</f>
        <v>Samghi Daniela Yan Wu</v>
      </c>
      <c r="E22" s="644">
        <v>11</v>
      </c>
      <c r="F22" s="644">
        <v>10</v>
      </c>
      <c r="G22" s="644">
        <v>11</v>
      </c>
      <c r="H22" s="648">
        <v>2</v>
      </c>
      <c r="I22" s="640"/>
    </row>
    <row r="23" spans="2:10" ht="21" customHeight="1" x14ac:dyDescent="0.25">
      <c r="B23" s="646"/>
      <c r="C23" s="644">
        <v>3</v>
      </c>
      <c r="D23" s="643" t="str">
        <f>D14</f>
        <v>Fabricio Beitia Morera</v>
      </c>
      <c r="E23" s="644">
        <v>6</v>
      </c>
      <c r="F23" s="644">
        <v>12</v>
      </c>
      <c r="G23" s="644">
        <v>7</v>
      </c>
      <c r="H23" s="647"/>
      <c r="I23" s="640"/>
    </row>
    <row r="24" spans="2:10" ht="21" customHeight="1" x14ac:dyDescent="0.25">
      <c r="B24" s="628"/>
      <c r="C24" s="628"/>
      <c r="D24" s="628"/>
      <c r="E24" s="628"/>
      <c r="F24" s="628"/>
      <c r="G24" s="628"/>
      <c r="H24" s="628"/>
      <c r="I24" s="628"/>
      <c r="J24" s="628"/>
    </row>
    <row r="25" spans="2:10" ht="21" customHeight="1" x14ac:dyDescent="0.25">
      <c r="B25" s="628"/>
      <c r="C25" s="628"/>
      <c r="D25" s="628"/>
      <c r="E25" s="628"/>
      <c r="F25" s="628"/>
      <c r="G25" s="628"/>
      <c r="H25" s="628"/>
      <c r="I25" s="628"/>
      <c r="J25" s="628"/>
    </row>
    <row r="26" spans="2:10" ht="21" customHeight="1" x14ac:dyDescent="0.25">
      <c r="B26" s="628"/>
      <c r="C26" s="628"/>
      <c r="D26" s="644" t="s">
        <v>146</v>
      </c>
      <c r="E26" s="628"/>
      <c r="F26" s="628"/>
      <c r="G26" s="628"/>
      <c r="H26" s="628"/>
      <c r="I26" s="628"/>
      <c r="J26" s="628"/>
    </row>
    <row r="27" spans="2:10" ht="21" customHeight="1" x14ac:dyDescent="0.25">
      <c r="D27" s="649" t="s">
        <v>147</v>
      </c>
      <c r="E27" s="628"/>
      <c r="F27" s="628"/>
    </row>
    <row r="28" spans="2:10" ht="21" customHeight="1" x14ac:dyDescent="0.25">
      <c r="D28" s="649" t="s">
        <v>148</v>
      </c>
      <c r="E28" s="628"/>
      <c r="F28" s="628"/>
    </row>
  </sheetData>
  <pageMargins left="0.7" right="0.7" top="0.75" bottom="0.75" header="0.3" footer="0.3"/>
  <pageSetup scale="7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2" workbookViewId="0">
      <selection activeCell="H27" sqref="H27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51"/>
    </row>
    <row r="5" spans="2:10" ht="8.25" customHeight="1" x14ac:dyDescent="0.35">
      <c r="D5" s="651"/>
    </row>
    <row r="6" spans="2:10" ht="26.25" customHeight="1" x14ac:dyDescent="0.25"/>
    <row r="7" spans="2:10" ht="26.25" customHeight="1" x14ac:dyDescent="0.35">
      <c r="C7" s="651"/>
      <c r="D7" s="651"/>
      <c r="G7" s="651" t="s">
        <v>129</v>
      </c>
      <c r="H7" s="676">
        <v>45057.670769317127</v>
      </c>
      <c r="J7" s="652"/>
    </row>
    <row r="8" spans="2:10" ht="26.25" customHeight="1" x14ac:dyDescent="0.35">
      <c r="C8" s="651"/>
      <c r="D8" s="651"/>
    </row>
    <row r="9" spans="2:10" ht="21" customHeight="1" x14ac:dyDescent="0.35">
      <c r="B9" s="653" t="s">
        <v>130</v>
      </c>
      <c r="C9" s="654"/>
      <c r="D9" s="655" t="s">
        <v>149</v>
      </c>
      <c r="E9" s="653" t="s">
        <v>131</v>
      </c>
      <c r="F9" s="655" t="s">
        <v>175</v>
      </c>
      <c r="G9" s="653" t="s">
        <v>132</v>
      </c>
      <c r="H9" s="656"/>
      <c r="I9" s="653"/>
      <c r="J9" s="656"/>
    </row>
    <row r="10" spans="2:10" ht="21" customHeight="1" x14ac:dyDescent="0.25"/>
    <row r="11" spans="2:10" ht="21" customHeight="1" x14ac:dyDescent="0.25">
      <c r="B11" s="657" t="s">
        <v>133</v>
      </c>
      <c r="C11" s="657" t="s">
        <v>134</v>
      </c>
      <c r="D11" s="657" t="s">
        <v>135</v>
      </c>
      <c r="E11" s="657" t="s">
        <v>136</v>
      </c>
      <c r="F11" s="657" t="s">
        <v>137</v>
      </c>
      <c r="G11" s="657" t="s">
        <v>138</v>
      </c>
    </row>
    <row r="12" spans="2:10" ht="21" customHeight="1" x14ac:dyDescent="0.35">
      <c r="B12" s="658">
        <v>1</v>
      </c>
      <c r="C12" s="659">
        <v>3969</v>
      </c>
      <c r="D12" s="660" t="str">
        <f>IF(ISBLANK(C12),"",VLOOKUP(C12,Inscripcion!$A$1:$E$200,2,FALSE))</f>
        <v>Carolina Chacon Villahermosa</v>
      </c>
      <c r="E12" s="661" t="str">
        <f>IF(ISBLANK(C12),"",VLOOKUP(C12,Inscripcion!$A$1:$E$200,3,FALSE))</f>
        <v>Escazu</v>
      </c>
      <c r="F12" s="661">
        <f>IF(ISBLANK(C12),"",VLOOKUP(C12,Inscripcion!$A$1:$E$200,4,FALSE))</f>
        <v>250</v>
      </c>
      <c r="G12" s="661">
        <f>IF(ISBLANK(C12),"",VLOOKUP(C12,Inscripcion!$A$1:$E$200,5,FALSE))</f>
        <v>1055</v>
      </c>
    </row>
    <row r="13" spans="2:10" ht="21" customHeight="1" x14ac:dyDescent="0.35">
      <c r="B13" s="658">
        <v>2</v>
      </c>
      <c r="C13" s="659">
        <v>3696</v>
      </c>
      <c r="D13" s="660" t="str">
        <f>IF(ISBLANK(C13),"",VLOOKUP(C13,Inscripcion!$A$1:$E$200,2,FALSE))</f>
        <v>Nicolas Ceciliano Esquivel</v>
      </c>
      <c r="E13" s="661" t="str">
        <f>IF(ISBLANK(C13),"",VLOOKUP(C13,Inscripcion!$A$1:$E$200,3,FALSE))</f>
        <v>Perez zeledon</v>
      </c>
      <c r="F13" s="661">
        <f>IF(ISBLANK(C13),"",VLOOKUP(C13,Inscripcion!$A$1:$E$200,4,FALSE))</f>
        <v>262</v>
      </c>
      <c r="G13" s="661">
        <f>IF(ISBLANK(C13),"",VLOOKUP(C13,Inscripcion!$A$1:$E$200,5,FALSE))</f>
        <v>1050</v>
      </c>
    </row>
    <row r="14" spans="2:10" ht="21" customHeight="1" x14ac:dyDescent="0.35">
      <c r="B14" s="658">
        <v>3</v>
      </c>
      <c r="C14" s="659">
        <v>4079</v>
      </c>
      <c r="D14" s="660" t="str">
        <f>IF(ISBLANK(C14),"",VLOOKUP(C14,Inscripcion!$A$1:$E$200,2,FALSE))</f>
        <v>Matías Rojas Pérez</v>
      </c>
      <c r="E14" s="661" t="str">
        <f>IF(ISBLANK(C14),"",VLOOKUP(C14,Inscripcion!$A$1:$E$200,3,FALSE))</f>
        <v>Corredores</v>
      </c>
      <c r="F14" s="661">
        <f>IF(ISBLANK(C14),"",VLOOKUP(C14,Inscripcion!$A$1:$E$200,4,FALSE))</f>
        <v>3967</v>
      </c>
      <c r="G14" s="661">
        <f>IF(ISBLANK(C14),"",VLOOKUP(C14,Inscripcion!$A$1:$E$200,5,FALSE))</f>
        <v>1030</v>
      </c>
    </row>
    <row r="15" spans="2:10" ht="21" customHeight="1" x14ac:dyDescent="0.25">
      <c r="F15" s="662" t="s">
        <v>139</v>
      </c>
      <c r="G15" s="662" t="s">
        <v>139</v>
      </c>
    </row>
    <row r="16" spans="2:10" ht="21" customHeight="1" x14ac:dyDescent="0.25"/>
    <row r="17" spans="2:10" ht="21" customHeight="1" x14ac:dyDescent="0.25">
      <c r="B17" s="663" t="s">
        <v>140</v>
      </c>
      <c r="C17" s="663"/>
      <c r="D17" s="663" t="s">
        <v>141</v>
      </c>
      <c r="E17" s="664" t="s">
        <v>142</v>
      </c>
      <c r="F17" s="663" t="s">
        <v>143</v>
      </c>
      <c r="G17" s="663" t="s">
        <v>144</v>
      </c>
      <c r="H17" s="665" t="s">
        <v>145</v>
      </c>
      <c r="I17" s="666"/>
    </row>
    <row r="18" spans="2:10" ht="21" customHeight="1" x14ac:dyDescent="0.25">
      <c r="B18" s="667">
        <v>1</v>
      </c>
      <c r="C18" s="668">
        <v>1</v>
      </c>
      <c r="D18" s="669" t="str">
        <f>D12</f>
        <v>Carolina Chacon Villahermosa</v>
      </c>
      <c r="E18" s="670">
        <v>6</v>
      </c>
      <c r="F18" s="670">
        <v>11</v>
      </c>
      <c r="G18" s="670"/>
      <c r="H18" s="671">
        <v>3</v>
      </c>
      <c r="I18" s="666"/>
    </row>
    <row r="19" spans="2:10" ht="21" customHeight="1" x14ac:dyDescent="0.25">
      <c r="B19" s="672"/>
      <c r="C19" s="668">
        <v>3</v>
      </c>
      <c r="D19" s="669" t="str">
        <f>D14</f>
        <v>Matías Rojas Pérez</v>
      </c>
      <c r="E19" s="670">
        <v>11</v>
      </c>
      <c r="F19" s="670">
        <v>13</v>
      </c>
      <c r="G19" s="670"/>
      <c r="H19" s="673"/>
      <c r="I19" s="666"/>
    </row>
    <row r="20" spans="2:10" ht="21" customHeight="1" x14ac:dyDescent="0.25">
      <c r="B20" s="667">
        <v>2</v>
      </c>
      <c r="C20" s="670">
        <v>1</v>
      </c>
      <c r="D20" s="669" t="str">
        <f>D12</f>
        <v>Carolina Chacon Villahermosa</v>
      </c>
      <c r="E20" s="670">
        <v>3</v>
      </c>
      <c r="F20" s="670">
        <v>9</v>
      </c>
      <c r="G20" s="670"/>
      <c r="H20" s="671">
        <v>2</v>
      </c>
      <c r="I20" s="666"/>
    </row>
    <row r="21" spans="2:10" ht="21" customHeight="1" x14ac:dyDescent="0.25">
      <c r="B21" s="672"/>
      <c r="C21" s="670">
        <v>2</v>
      </c>
      <c r="D21" s="669" t="str">
        <f>D13</f>
        <v>Nicolas Ceciliano Esquivel</v>
      </c>
      <c r="E21" s="670">
        <v>11</v>
      </c>
      <c r="F21" s="670">
        <v>11</v>
      </c>
      <c r="G21" s="670"/>
      <c r="H21" s="673"/>
      <c r="I21" s="666"/>
    </row>
    <row r="22" spans="2:10" ht="21" customHeight="1" x14ac:dyDescent="0.25">
      <c r="B22" s="667">
        <v>3</v>
      </c>
      <c r="C22" s="670">
        <v>2</v>
      </c>
      <c r="D22" s="669" t="str">
        <f>D13</f>
        <v>Nicolas Ceciliano Esquivel</v>
      </c>
      <c r="E22" s="670">
        <v>11</v>
      </c>
      <c r="F22" s="670">
        <v>9</v>
      </c>
      <c r="G22" s="670">
        <v>12</v>
      </c>
      <c r="H22" s="674">
        <v>2</v>
      </c>
      <c r="I22" s="666"/>
    </row>
    <row r="23" spans="2:10" ht="21" customHeight="1" x14ac:dyDescent="0.25">
      <c r="B23" s="672"/>
      <c r="C23" s="670">
        <v>3</v>
      </c>
      <c r="D23" s="669" t="str">
        <f>D14</f>
        <v>Matías Rojas Pérez</v>
      </c>
      <c r="E23" s="670">
        <v>6</v>
      </c>
      <c r="F23" s="670">
        <v>11</v>
      </c>
      <c r="G23" s="670">
        <v>10</v>
      </c>
      <c r="H23" s="673"/>
      <c r="I23" s="666"/>
    </row>
    <row r="24" spans="2:10" ht="21" customHeight="1" x14ac:dyDescent="0.25">
      <c r="B24" s="654"/>
      <c r="C24" s="654"/>
      <c r="D24" s="654"/>
      <c r="E24" s="654"/>
      <c r="F24" s="654"/>
      <c r="G24" s="654"/>
      <c r="H24" s="654"/>
      <c r="I24" s="654"/>
      <c r="J24" s="654"/>
    </row>
    <row r="25" spans="2:10" ht="21" customHeight="1" x14ac:dyDescent="0.25">
      <c r="B25" s="654"/>
      <c r="C25" s="654"/>
      <c r="D25" s="654"/>
      <c r="E25" s="654"/>
      <c r="F25" s="654"/>
      <c r="G25" s="654"/>
      <c r="H25" s="654"/>
      <c r="I25" s="654"/>
      <c r="J25" s="654"/>
    </row>
    <row r="26" spans="2:10" ht="21" customHeight="1" x14ac:dyDescent="0.25">
      <c r="B26" s="654"/>
      <c r="C26" s="654"/>
      <c r="D26" s="670" t="s">
        <v>146</v>
      </c>
      <c r="E26" s="654"/>
      <c r="F26" s="654"/>
      <c r="G26" s="654"/>
      <c r="H26" s="654"/>
      <c r="I26" s="654"/>
      <c r="J26" s="654"/>
    </row>
    <row r="27" spans="2:10" ht="21" customHeight="1" x14ac:dyDescent="0.25">
      <c r="D27" s="675" t="s">
        <v>147</v>
      </c>
      <c r="E27" s="654"/>
      <c r="F27" s="654"/>
    </row>
    <row r="28" spans="2:10" ht="21" customHeight="1" x14ac:dyDescent="0.25">
      <c r="D28" s="675" t="s">
        <v>148</v>
      </c>
      <c r="E28" s="654"/>
      <c r="F28" s="654"/>
    </row>
  </sheetData>
  <pageMargins left="0.7" right="0.7" top="0.75" bottom="0.75" header="0.3" footer="0.3"/>
  <pageSetup scale="7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4"/>
  <sheetViews>
    <sheetView topLeftCell="A19" workbookViewId="0">
      <selection activeCell="K22" sqref="K22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8.140625" bestFit="1" customWidth="1"/>
    <col min="5" max="5" width="13.140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77"/>
    </row>
    <row r="5" spans="2:10" ht="8.25" customHeight="1" x14ac:dyDescent="0.35">
      <c r="D5" s="677"/>
    </row>
    <row r="6" spans="2:10" ht="26.25" customHeight="1" x14ac:dyDescent="0.25"/>
    <row r="7" spans="2:10" ht="26.25" customHeight="1" x14ac:dyDescent="0.35">
      <c r="C7" s="677"/>
      <c r="D7" s="677"/>
      <c r="G7" s="677" t="s">
        <v>129</v>
      </c>
      <c r="H7" s="701">
        <v>45057.670771365738</v>
      </c>
      <c r="J7" s="678"/>
    </row>
    <row r="8" spans="2:10" ht="26.25" customHeight="1" x14ac:dyDescent="0.35">
      <c r="C8" s="677"/>
      <c r="D8" s="677"/>
    </row>
    <row r="9" spans="2:10" ht="21" customHeight="1" x14ac:dyDescent="0.35">
      <c r="B9" s="679" t="s">
        <v>130</v>
      </c>
      <c r="C9" s="680"/>
      <c r="D9" s="681" t="s">
        <v>149</v>
      </c>
      <c r="E9" s="679" t="s">
        <v>131</v>
      </c>
      <c r="F9" s="5" t="s">
        <v>260</v>
      </c>
      <c r="G9" s="679" t="s">
        <v>132</v>
      </c>
      <c r="H9" s="682"/>
      <c r="I9" s="679"/>
      <c r="J9" s="682"/>
    </row>
    <row r="10" spans="2:10" ht="21" customHeight="1" x14ac:dyDescent="0.25"/>
    <row r="11" spans="2:10" ht="21" customHeight="1" x14ac:dyDescent="0.25">
      <c r="B11" s="683" t="s">
        <v>133</v>
      </c>
      <c r="C11" s="683" t="s">
        <v>134</v>
      </c>
      <c r="D11" s="683" t="s">
        <v>135</v>
      </c>
      <c r="E11" s="683" t="s">
        <v>136</v>
      </c>
      <c r="F11" s="683" t="s">
        <v>137</v>
      </c>
      <c r="G11" s="683" t="s">
        <v>138</v>
      </c>
    </row>
    <row r="12" spans="2:10" ht="21" customHeight="1" x14ac:dyDescent="0.35">
      <c r="B12" s="684">
        <v>1</v>
      </c>
      <c r="C12" s="685">
        <v>1078</v>
      </c>
      <c r="D12" s="686" t="str">
        <f>IF(ISBLANK(C12),"",VLOOKUP(C12,Inscripcion!$A$1:$E$200,2,FALSE))</f>
        <v>Jose Pablo Calvo Mendez</v>
      </c>
      <c r="E12" s="687" t="str">
        <f>IF(ISBLANK(C12),"",VLOOKUP(C12,Inscripcion!$A$1:$E$200,3,FALSE))</f>
        <v>San Jose</v>
      </c>
      <c r="F12" s="687">
        <f>IF(ISBLANK(C12),"",VLOOKUP(C12,Inscripcion!$A$1:$E$200,4,FALSE))</f>
        <v>252</v>
      </c>
      <c r="G12" s="687">
        <f>IF(ISBLANK(C12),"",VLOOKUP(C12,Inscripcion!$A$1:$E$200,5,FALSE))</f>
        <v>1050</v>
      </c>
    </row>
    <row r="13" spans="2:10" ht="21" customHeight="1" x14ac:dyDescent="0.35">
      <c r="B13" s="684">
        <v>2</v>
      </c>
      <c r="C13" s="685">
        <v>3722</v>
      </c>
      <c r="D13" s="686" t="str">
        <f>IF(ISBLANK(C13),"",VLOOKUP(C13,Inscripcion!$A$1:$E$200,2,FALSE))</f>
        <v>Matías Pérez De La Cuesta</v>
      </c>
      <c r="E13" s="687" t="str">
        <f>IF(ISBLANK(C13),"",VLOOKUP(C13,Inscripcion!$A$1:$E$200,3,FALSE))</f>
        <v>Escazú</v>
      </c>
      <c r="F13" s="687">
        <f>IF(ISBLANK(C13),"",VLOOKUP(C13,Inscripcion!$A$1:$E$200,4,FALSE))</f>
        <v>263</v>
      </c>
      <c r="G13" s="687">
        <f>IF(ISBLANK(C13),"",VLOOKUP(C13,Inscripcion!$A$1:$E$200,5,FALSE))</f>
        <v>1050</v>
      </c>
    </row>
    <row r="14" spans="2:10" ht="21" customHeight="1" x14ac:dyDescent="0.35">
      <c r="B14" s="684">
        <v>3</v>
      </c>
      <c r="C14" s="685">
        <v>4080</v>
      </c>
      <c r="D14" s="686" t="str">
        <f>IF(ISBLANK(C14),"",VLOOKUP(C14,Inscripcion!$A$1:$E$200,2,FALSE))</f>
        <v>Keliver Randall Jiménez Vásquez</v>
      </c>
      <c r="E14" s="687" t="str">
        <f>IF(ISBLANK(C14),"",VLOOKUP(C14,Inscripcion!$A$1:$E$200,3,FALSE))</f>
        <v>Grecia</v>
      </c>
      <c r="F14" s="687">
        <f>IF(ISBLANK(C14),"",VLOOKUP(C14,Inscripcion!$A$1:$E$200,4,FALSE))</f>
        <v>3968</v>
      </c>
      <c r="G14" s="687">
        <f>IF(ISBLANK(C14),"",VLOOKUP(C14,Inscripcion!$A$1:$E$200,5,FALSE))</f>
        <v>1030</v>
      </c>
    </row>
    <row r="15" spans="2:10" ht="21" customHeight="1" x14ac:dyDescent="0.35">
      <c r="B15" s="684">
        <v>4</v>
      </c>
      <c r="C15" s="685">
        <v>4119</v>
      </c>
      <c r="D15" s="686" t="str">
        <f>IF(ISBLANK(C15),"",VLOOKUP(C15,Inscripcion!$A$1:$E$200,2,FALSE))</f>
        <v>Edward Barrientos Mendez</v>
      </c>
      <c r="E15" s="687" t="str">
        <f>IF(ISBLANK(C15),"",VLOOKUP(C15,Inscripcion!$A$1:$E$200,3,FALSE))</f>
        <v>CCDR Jimenez</v>
      </c>
      <c r="F15" s="687">
        <f>IF(ISBLANK(C15),"",VLOOKUP(C15,Inscripcion!$A$1:$E$200,4,FALSE))</f>
        <v>4040</v>
      </c>
      <c r="G15" s="687">
        <f>IF(ISBLANK(C15),"",VLOOKUP(C15,Inscripcion!$A$1:$E$200,5,FALSE))</f>
        <v>1020</v>
      </c>
    </row>
    <row r="16" spans="2:10" ht="21" customHeight="1" x14ac:dyDescent="0.35">
      <c r="B16" s="790"/>
      <c r="C16" s="791"/>
      <c r="D16" s="792"/>
      <c r="E16" s="793"/>
      <c r="F16" s="793"/>
      <c r="G16" s="793"/>
    </row>
    <row r="17" spans="2:10" ht="21" customHeight="1" x14ac:dyDescent="0.25">
      <c r="B17" s="688" t="s">
        <v>140</v>
      </c>
      <c r="C17" s="688" t="s">
        <v>256</v>
      </c>
      <c r="D17" s="688" t="s">
        <v>141</v>
      </c>
      <c r="E17" s="689" t="s">
        <v>142</v>
      </c>
      <c r="F17" s="688" t="s">
        <v>143</v>
      </c>
      <c r="G17" s="688" t="s">
        <v>144</v>
      </c>
      <c r="H17" s="690" t="s">
        <v>145</v>
      </c>
    </row>
    <row r="18" spans="2:10" ht="21" customHeight="1" x14ac:dyDescent="0.25">
      <c r="B18" s="692">
        <v>1</v>
      </c>
      <c r="C18" s="693">
        <v>1</v>
      </c>
      <c r="D18" s="694" t="str">
        <f>D12</f>
        <v>Jose Pablo Calvo Mendez</v>
      </c>
      <c r="E18" s="695">
        <v>12</v>
      </c>
      <c r="F18" s="695">
        <v>11</v>
      </c>
      <c r="G18" s="695"/>
      <c r="H18" s="696">
        <v>1</v>
      </c>
      <c r="I18" s="691"/>
    </row>
    <row r="19" spans="2:10" ht="21" customHeight="1" x14ac:dyDescent="0.25">
      <c r="B19" s="697"/>
      <c r="C19" s="693">
        <v>3</v>
      </c>
      <c r="D19" s="694" t="str">
        <f>D14</f>
        <v>Keliver Randall Jiménez Vásquez</v>
      </c>
      <c r="E19" s="695">
        <v>10</v>
      </c>
      <c r="F19" s="695">
        <v>8</v>
      </c>
      <c r="G19" s="695"/>
      <c r="H19" s="698"/>
      <c r="I19" s="691"/>
    </row>
    <row r="20" spans="2:10" ht="21" customHeight="1" x14ac:dyDescent="0.25">
      <c r="B20" s="692">
        <v>2</v>
      </c>
      <c r="C20" s="695">
        <v>4</v>
      </c>
      <c r="D20" s="694" t="str">
        <f>D15</f>
        <v>Edward Barrientos Mendez</v>
      </c>
      <c r="E20" s="695">
        <v>6</v>
      </c>
      <c r="F20" s="695">
        <v>6</v>
      </c>
      <c r="G20" s="695"/>
      <c r="H20" s="696">
        <v>2</v>
      </c>
      <c r="I20" s="691"/>
    </row>
    <row r="21" spans="2:10" ht="21" customHeight="1" x14ac:dyDescent="0.25">
      <c r="B21" s="697"/>
      <c r="C21" s="695">
        <v>2</v>
      </c>
      <c r="D21" s="694" t="str">
        <f>D13</f>
        <v>Matías Pérez De La Cuesta</v>
      </c>
      <c r="E21" s="695">
        <v>11</v>
      </c>
      <c r="F21" s="695">
        <v>11</v>
      </c>
      <c r="G21" s="695"/>
      <c r="H21" s="698"/>
      <c r="I21" s="691"/>
    </row>
    <row r="22" spans="2:10" ht="21" customHeight="1" x14ac:dyDescent="0.25">
      <c r="B22" s="692">
        <v>3</v>
      </c>
      <c r="C22" s="695">
        <v>1</v>
      </c>
      <c r="D22" s="694" t="str">
        <f>D12</f>
        <v>Jose Pablo Calvo Mendez</v>
      </c>
      <c r="E22" s="695">
        <v>4</v>
      </c>
      <c r="F22" s="695">
        <v>9</v>
      </c>
      <c r="G22" s="695"/>
      <c r="H22" s="699">
        <v>2</v>
      </c>
      <c r="I22" s="691"/>
    </row>
    <row r="23" spans="2:10" ht="21" customHeight="1" x14ac:dyDescent="0.25">
      <c r="B23" s="697"/>
      <c r="C23" s="695">
        <v>2</v>
      </c>
      <c r="D23" s="694" t="str">
        <f>D13</f>
        <v>Matías Pérez De La Cuesta</v>
      </c>
      <c r="E23" s="695">
        <v>11</v>
      </c>
      <c r="F23" s="695">
        <v>11</v>
      </c>
      <c r="G23" s="695"/>
      <c r="H23" s="698"/>
      <c r="I23" s="691"/>
    </row>
    <row r="24" spans="2:10" ht="21" customHeight="1" x14ac:dyDescent="0.25">
      <c r="B24" s="692">
        <v>4</v>
      </c>
      <c r="C24" s="695">
        <v>3</v>
      </c>
      <c r="D24" s="694" t="str">
        <f>D19</f>
        <v>Keliver Randall Jiménez Vásquez</v>
      </c>
      <c r="E24" s="695">
        <v>11</v>
      </c>
      <c r="F24" s="695">
        <v>11</v>
      </c>
      <c r="G24" s="695"/>
      <c r="H24" s="699">
        <v>3</v>
      </c>
      <c r="I24" s="691"/>
    </row>
    <row r="25" spans="2:10" ht="21" customHeight="1" x14ac:dyDescent="0.25">
      <c r="B25" s="697"/>
      <c r="C25" s="695">
        <v>4</v>
      </c>
      <c r="D25" s="694" t="str">
        <f>D20</f>
        <v>Edward Barrientos Mendez</v>
      </c>
      <c r="E25" s="695">
        <v>5</v>
      </c>
      <c r="F25" s="695">
        <v>4</v>
      </c>
      <c r="G25" s="695"/>
      <c r="H25" s="698"/>
      <c r="I25" s="680"/>
      <c r="J25" s="680"/>
    </row>
    <row r="26" spans="2:10" ht="21" customHeight="1" x14ac:dyDescent="0.25">
      <c r="B26" s="692">
        <v>5</v>
      </c>
      <c r="C26" s="695">
        <v>1</v>
      </c>
      <c r="D26" s="694" t="str">
        <f>D12</f>
        <v>Jose Pablo Calvo Mendez</v>
      </c>
      <c r="E26" s="695">
        <v>11</v>
      </c>
      <c r="F26" s="695">
        <v>11</v>
      </c>
      <c r="G26" s="695"/>
      <c r="H26" s="699">
        <v>1</v>
      </c>
      <c r="I26" s="680"/>
      <c r="J26" s="680"/>
    </row>
    <row r="27" spans="2:10" ht="21" customHeight="1" x14ac:dyDescent="0.25">
      <c r="B27" s="697"/>
      <c r="C27" s="695">
        <v>4</v>
      </c>
      <c r="D27" s="694" t="str">
        <f>D15</f>
        <v>Edward Barrientos Mendez</v>
      </c>
      <c r="E27" s="695">
        <v>4</v>
      </c>
      <c r="F27" s="695">
        <v>8</v>
      </c>
      <c r="G27" s="695"/>
      <c r="H27" s="698"/>
      <c r="I27" s="680"/>
      <c r="J27" s="680"/>
    </row>
    <row r="28" spans="2:10" ht="21" customHeight="1" x14ac:dyDescent="0.25">
      <c r="B28" s="692">
        <v>6</v>
      </c>
      <c r="C28" s="695">
        <v>2</v>
      </c>
      <c r="D28" s="694" t="str">
        <f>D13</f>
        <v>Matías Pérez De La Cuesta</v>
      </c>
      <c r="E28" s="695">
        <v>11</v>
      </c>
      <c r="F28" s="695">
        <v>11</v>
      </c>
      <c r="G28" s="695"/>
      <c r="H28" s="699">
        <v>2</v>
      </c>
    </row>
    <row r="29" spans="2:10" ht="21" customHeight="1" x14ac:dyDescent="0.25">
      <c r="B29" s="697"/>
      <c r="C29" s="695">
        <v>3</v>
      </c>
      <c r="D29" s="694" t="str">
        <f>D14</f>
        <v>Keliver Randall Jiménez Vásquez</v>
      </c>
      <c r="E29" s="695">
        <v>7</v>
      </c>
      <c r="F29" s="695">
        <v>6</v>
      </c>
      <c r="G29" s="695"/>
      <c r="H29" s="698"/>
    </row>
    <row r="32" spans="2:10" ht="15.75" x14ac:dyDescent="0.25">
      <c r="D32" s="695" t="s">
        <v>146</v>
      </c>
    </row>
    <row r="33" spans="4:4" x14ac:dyDescent="0.25">
      <c r="D33" s="700" t="s">
        <v>147</v>
      </c>
    </row>
    <row r="34" spans="4:4" x14ac:dyDescent="0.25">
      <c r="D34" s="700" t="s">
        <v>148</v>
      </c>
    </row>
  </sheetData>
  <pageMargins left="0.7" right="0.7" top="0.75" bottom="0.75" header="0.3" footer="0.3"/>
  <pageSetup scale="76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4"/>
  <sheetViews>
    <sheetView topLeftCell="D1" workbookViewId="0">
      <selection activeCell="I25" sqref="I25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77"/>
    </row>
    <row r="5" spans="2:10" ht="8.25" customHeight="1" x14ac:dyDescent="0.35">
      <c r="D5" s="677"/>
    </row>
    <row r="6" spans="2:10" ht="26.25" customHeight="1" x14ac:dyDescent="0.25"/>
    <row r="7" spans="2:10" ht="26.25" customHeight="1" x14ac:dyDescent="0.35">
      <c r="C7" s="677"/>
      <c r="D7" s="677"/>
      <c r="G7" s="677" t="s">
        <v>129</v>
      </c>
      <c r="H7" s="701">
        <v>45057.670771365738</v>
      </c>
      <c r="J7" s="678"/>
    </row>
    <row r="8" spans="2:10" ht="26.25" customHeight="1" x14ac:dyDescent="0.35">
      <c r="C8" s="677"/>
      <c r="D8" s="677"/>
    </row>
    <row r="9" spans="2:10" ht="21" customHeight="1" x14ac:dyDescent="0.35">
      <c r="B9" s="679" t="s">
        <v>130</v>
      </c>
      <c r="C9" s="680"/>
      <c r="D9" s="681" t="s">
        <v>149</v>
      </c>
      <c r="E9" s="679" t="s">
        <v>131</v>
      </c>
      <c r="F9" s="681" t="s">
        <v>176</v>
      </c>
      <c r="G9" s="679" t="s">
        <v>132</v>
      </c>
      <c r="H9" s="682"/>
      <c r="I9" s="679"/>
      <c r="J9" s="682"/>
    </row>
    <row r="10" spans="2:10" ht="21" customHeight="1" x14ac:dyDescent="0.25"/>
    <row r="11" spans="2:10" ht="21" customHeight="1" x14ac:dyDescent="0.25">
      <c r="B11" s="683" t="s">
        <v>133</v>
      </c>
      <c r="C11" s="683" t="s">
        <v>134</v>
      </c>
      <c r="D11" s="683" t="s">
        <v>135</v>
      </c>
      <c r="E11" s="683" t="s">
        <v>136</v>
      </c>
      <c r="F11" s="683" t="s">
        <v>137</v>
      </c>
      <c r="G11" s="683" t="s">
        <v>138</v>
      </c>
    </row>
    <row r="12" spans="2:10" ht="21" customHeight="1" x14ac:dyDescent="0.35">
      <c r="B12" s="684">
        <v>1</v>
      </c>
      <c r="C12" s="685">
        <v>2748</v>
      </c>
      <c r="D12" s="686" t="str">
        <f>IF(ISBLANK(C12),"",VLOOKUP(C12,Inscripcion!$A$1:$E$200,2,FALSE))</f>
        <v>Kimberly Lopez Corrales</v>
      </c>
      <c r="E12" s="687" t="str">
        <f>IF(ISBLANK(C12),"",VLOOKUP(C12,Inscripcion!$A$1:$E$200,3,FALSE))</f>
        <v>Escazu</v>
      </c>
      <c r="F12" s="687">
        <f>IF(ISBLANK(C12),"",VLOOKUP(C12,Inscripcion!$A$1:$E$200,4,FALSE))</f>
        <v>256</v>
      </c>
      <c r="G12" s="687">
        <f>IF(ISBLANK(C12),"",VLOOKUP(C12,Inscripcion!$A$1:$E$200,5,FALSE))</f>
        <v>1050</v>
      </c>
    </row>
    <row r="13" spans="2:10" ht="21" customHeight="1" x14ac:dyDescent="0.35">
      <c r="B13" s="684">
        <v>2</v>
      </c>
      <c r="C13" s="685">
        <v>4117</v>
      </c>
      <c r="D13" s="686" t="str">
        <f>IF(ISBLANK(C13),"",VLOOKUP(C13,Inscripcion!$A$1:$E$200,2,FALSE))</f>
        <v>Vladimir Espinoza Selva</v>
      </c>
      <c r="E13" s="687" t="str">
        <f>IF(ISBLANK(C13),"",VLOOKUP(C13,Inscripcion!$A$1:$E$200,3,FALSE))</f>
        <v>CONTADORES</v>
      </c>
      <c r="F13" s="687">
        <f>IF(ISBLANK(C13),"",VLOOKUP(C13,Inscripcion!$A$1:$E$200,4,FALSE))</f>
        <v>270</v>
      </c>
      <c r="G13" s="687">
        <f>IF(ISBLANK(C13),"",VLOOKUP(C13,Inscripcion!$A$1:$E$200,5,FALSE))</f>
        <v>1050</v>
      </c>
    </row>
    <row r="14" spans="2:10" ht="21" customHeight="1" x14ac:dyDescent="0.35">
      <c r="B14" s="684">
        <v>3</v>
      </c>
      <c r="C14" s="685">
        <v>4145</v>
      </c>
      <c r="D14" s="686" t="str">
        <f>IF(ISBLANK(C14),"",VLOOKUP(C14,Inscripcion!$A$1:$E$200,2,FALSE))</f>
        <v>Kaleff Miranda Solano</v>
      </c>
      <c r="E14" s="687" t="str">
        <f>IF(ISBLANK(C14),"",VLOOKUP(C14,Inscripcion!$A$1:$E$200,3,FALSE))</f>
        <v>Montes de Oca</v>
      </c>
      <c r="F14" s="687">
        <f>IF(ISBLANK(C14),"",VLOOKUP(C14,Inscripcion!$A$1:$E$200,4,FALSE))</f>
        <v>4019</v>
      </c>
      <c r="G14" s="687">
        <f>IF(ISBLANK(C14),"",VLOOKUP(C14,Inscripcion!$A$1:$E$200,5,FALSE))</f>
        <v>1030</v>
      </c>
    </row>
    <row r="15" spans="2:10" ht="21" customHeight="1" x14ac:dyDescent="0.35">
      <c r="B15" s="684">
        <v>4</v>
      </c>
      <c r="C15" s="685">
        <v>3423</v>
      </c>
      <c r="D15" s="686" t="str">
        <f>IF(ISBLANK(C15),"",VLOOKUP(C15,Inscripcion!$A$1:$E$200,2,FALSE))</f>
        <v>Kiany Martinez Jimenez</v>
      </c>
      <c r="E15" s="687" t="str">
        <f>IF(ISBLANK(C15),"",VLOOKUP(C15,Inscripcion!$A$1:$E$200,3,FALSE))</f>
        <v>Esparza</v>
      </c>
      <c r="F15" s="687">
        <f>IF(ISBLANK(C15),"",VLOOKUP(C15,Inscripcion!$A$1:$E$200,4,FALSE))</f>
        <v>3663</v>
      </c>
      <c r="G15" s="687">
        <f>IF(ISBLANK(C15),"",VLOOKUP(C15,Inscripcion!$A$1:$E$200,5,FALSE))</f>
        <v>1030</v>
      </c>
    </row>
    <row r="16" spans="2:10" ht="21" customHeight="1" x14ac:dyDescent="0.35">
      <c r="B16" s="790"/>
      <c r="C16" s="791"/>
      <c r="D16" s="792"/>
      <c r="E16" s="793"/>
      <c r="F16" s="793"/>
      <c r="G16" s="793"/>
    </row>
    <row r="17" spans="2:10" ht="21" customHeight="1" x14ac:dyDescent="0.25">
      <c r="B17" s="688" t="s">
        <v>140</v>
      </c>
      <c r="C17" s="688" t="s">
        <v>256</v>
      </c>
      <c r="D17" s="688" t="s">
        <v>141</v>
      </c>
      <c r="E17" s="689" t="s">
        <v>142</v>
      </c>
      <c r="F17" s="688" t="s">
        <v>143</v>
      </c>
      <c r="G17" s="688" t="s">
        <v>144</v>
      </c>
      <c r="H17" s="690" t="s">
        <v>145</v>
      </c>
    </row>
    <row r="18" spans="2:10" ht="21" customHeight="1" x14ac:dyDescent="0.25">
      <c r="B18" s="692">
        <v>1</v>
      </c>
      <c r="C18" s="693">
        <v>1</v>
      </c>
      <c r="D18" s="694" t="str">
        <f>D12</f>
        <v>Kimberly Lopez Corrales</v>
      </c>
      <c r="E18" s="695">
        <v>11</v>
      </c>
      <c r="F18" s="695">
        <v>11</v>
      </c>
      <c r="G18" s="695"/>
      <c r="H18" s="696">
        <v>1</v>
      </c>
      <c r="I18" s="691"/>
    </row>
    <row r="19" spans="2:10" ht="21" customHeight="1" x14ac:dyDescent="0.25">
      <c r="B19" s="697"/>
      <c r="C19" s="693">
        <v>3</v>
      </c>
      <c r="D19" s="694" t="str">
        <f>D14</f>
        <v>Kaleff Miranda Solano</v>
      </c>
      <c r="E19" s="695">
        <v>4</v>
      </c>
      <c r="F19" s="695">
        <v>8</v>
      </c>
      <c r="G19" s="695"/>
      <c r="H19" s="698"/>
      <c r="I19" s="691"/>
    </row>
    <row r="20" spans="2:10" ht="21" customHeight="1" x14ac:dyDescent="0.25">
      <c r="B20" s="692">
        <v>2</v>
      </c>
      <c r="C20" s="695">
        <v>4</v>
      </c>
      <c r="D20" s="694" t="str">
        <f>D15</f>
        <v>Kiany Martinez Jimenez</v>
      </c>
      <c r="E20" s="695">
        <v>8</v>
      </c>
      <c r="F20" s="695">
        <v>12</v>
      </c>
      <c r="G20" s="695">
        <v>11</v>
      </c>
      <c r="H20" s="696">
        <v>4</v>
      </c>
      <c r="I20" s="691"/>
    </row>
    <row r="21" spans="2:10" ht="21" customHeight="1" x14ac:dyDescent="0.25">
      <c r="B21" s="697"/>
      <c r="C21" s="695">
        <v>2</v>
      </c>
      <c r="D21" s="694" t="str">
        <f>D13</f>
        <v>Vladimir Espinoza Selva</v>
      </c>
      <c r="E21" s="695">
        <v>11</v>
      </c>
      <c r="F21" s="695">
        <v>10</v>
      </c>
      <c r="G21" s="695">
        <v>7</v>
      </c>
      <c r="H21" s="698"/>
      <c r="I21" s="691"/>
    </row>
    <row r="22" spans="2:10" ht="21" customHeight="1" x14ac:dyDescent="0.25">
      <c r="B22" s="692">
        <v>3</v>
      </c>
      <c r="C22" s="695">
        <v>1</v>
      </c>
      <c r="D22" s="694" t="str">
        <f>D12</f>
        <v>Kimberly Lopez Corrales</v>
      </c>
      <c r="E22" s="695">
        <v>9</v>
      </c>
      <c r="F22" s="695">
        <v>3</v>
      </c>
      <c r="G22" s="695"/>
      <c r="H22" s="699">
        <v>2</v>
      </c>
      <c r="I22" s="691"/>
    </row>
    <row r="23" spans="2:10" ht="21" customHeight="1" x14ac:dyDescent="0.25">
      <c r="B23" s="697"/>
      <c r="C23" s="695">
        <v>2</v>
      </c>
      <c r="D23" s="694" t="str">
        <f>D13</f>
        <v>Vladimir Espinoza Selva</v>
      </c>
      <c r="E23" s="695">
        <v>11</v>
      </c>
      <c r="F23" s="695">
        <v>11</v>
      </c>
      <c r="G23" s="695"/>
      <c r="H23" s="698"/>
      <c r="I23" s="691"/>
    </row>
    <row r="24" spans="2:10" ht="21" customHeight="1" x14ac:dyDescent="0.25">
      <c r="B24" s="692">
        <v>4</v>
      </c>
      <c r="C24" s="695">
        <v>3</v>
      </c>
      <c r="D24" s="694" t="str">
        <f>D19</f>
        <v>Kaleff Miranda Solano</v>
      </c>
      <c r="E24" s="695">
        <v>7</v>
      </c>
      <c r="F24" s="695">
        <v>3</v>
      </c>
      <c r="G24" s="695"/>
      <c r="H24" s="699">
        <v>4</v>
      </c>
      <c r="I24" s="691"/>
    </row>
    <row r="25" spans="2:10" ht="21" customHeight="1" x14ac:dyDescent="0.25">
      <c r="B25" s="697"/>
      <c r="C25" s="695">
        <v>4</v>
      </c>
      <c r="D25" s="694" t="str">
        <f>D20</f>
        <v>Kiany Martinez Jimenez</v>
      </c>
      <c r="E25" s="695">
        <v>11</v>
      </c>
      <c r="F25" s="695">
        <v>11</v>
      </c>
      <c r="G25" s="695"/>
      <c r="H25" s="698"/>
      <c r="I25" s="680"/>
      <c r="J25" s="680"/>
    </row>
    <row r="26" spans="2:10" ht="21" customHeight="1" x14ac:dyDescent="0.25">
      <c r="B26" s="692">
        <v>5</v>
      </c>
      <c r="C26" s="695">
        <v>1</v>
      </c>
      <c r="D26" s="694" t="str">
        <f>D12</f>
        <v>Kimberly Lopez Corrales</v>
      </c>
      <c r="E26" s="695">
        <v>9</v>
      </c>
      <c r="F26" s="695">
        <v>11</v>
      </c>
      <c r="G26" s="695">
        <v>8</v>
      </c>
      <c r="H26" s="699">
        <v>4</v>
      </c>
      <c r="I26" s="680"/>
      <c r="J26" s="680"/>
    </row>
    <row r="27" spans="2:10" ht="21" customHeight="1" x14ac:dyDescent="0.25">
      <c r="B27" s="697"/>
      <c r="C27" s="695">
        <v>4</v>
      </c>
      <c r="D27" s="694" t="str">
        <f>D15</f>
        <v>Kiany Martinez Jimenez</v>
      </c>
      <c r="E27" s="695">
        <v>11</v>
      </c>
      <c r="F27" s="695">
        <v>3</v>
      </c>
      <c r="G27" s="695">
        <v>11</v>
      </c>
      <c r="H27" s="698"/>
      <c r="I27" s="680"/>
      <c r="J27" s="680"/>
    </row>
    <row r="28" spans="2:10" ht="21" customHeight="1" x14ac:dyDescent="0.25">
      <c r="B28" s="692">
        <v>6</v>
      </c>
      <c r="C28" s="695">
        <v>2</v>
      </c>
      <c r="D28" s="694" t="str">
        <f>D13</f>
        <v>Vladimir Espinoza Selva</v>
      </c>
      <c r="E28" s="695">
        <v>11</v>
      </c>
      <c r="F28" s="695">
        <v>11</v>
      </c>
      <c r="G28" s="695"/>
      <c r="H28" s="699">
        <v>2</v>
      </c>
    </row>
    <row r="29" spans="2:10" ht="21" customHeight="1" x14ac:dyDescent="0.25">
      <c r="B29" s="697"/>
      <c r="C29" s="695">
        <v>3</v>
      </c>
      <c r="D29" s="694" t="str">
        <f>D14</f>
        <v>Kaleff Miranda Solano</v>
      </c>
      <c r="E29" s="695">
        <v>7</v>
      </c>
      <c r="F29" s="695">
        <v>8</v>
      </c>
      <c r="G29" s="695"/>
      <c r="H29" s="698"/>
    </row>
    <row r="32" spans="2:10" ht="15.75" x14ac:dyDescent="0.25">
      <c r="D32" s="695" t="s">
        <v>146</v>
      </c>
    </row>
    <row r="33" spans="4:4" x14ac:dyDescent="0.25">
      <c r="D33" s="700" t="s">
        <v>147</v>
      </c>
    </row>
    <row r="34" spans="4:4" x14ac:dyDescent="0.25">
      <c r="D34" s="700" t="s">
        <v>148</v>
      </c>
    </row>
  </sheetData>
  <pageMargins left="0.7" right="0.7" top="0.75" bottom="0.75" header="0.3" footer="0.3"/>
  <pageSetup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18" sqref="H18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425781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129</v>
      </c>
      <c r="H7" s="52">
        <v>45057.670753888888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130</v>
      </c>
      <c r="C9" s="30"/>
      <c r="D9" s="31" t="s">
        <v>149</v>
      </c>
      <c r="E9" s="29" t="s">
        <v>131</v>
      </c>
      <c r="F9" s="31" t="s">
        <v>151</v>
      </c>
      <c r="G9" s="29" t="s">
        <v>132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133</v>
      </c>
      <c r="C11" s="33" t="s">
        <v>134</v>
      </c>
      <c r="D11" s="33" t="s">
        <v>135</v>
      </c>
      <c r="E11" s="33" t="s">
        <v>136</v>
      </c>
      <c r="F11" s="33" t="s">
        <v>137</v>
      </c>
      <c r="G11" s="33" t="s">
        <v>138</v>
      </c>
    </row>
    <row r="12" spans="2:10" ht="21" customHeight="1" x14ac:dyDescent="0.35">
      <c r="B12" s="34">
        <v>1</v>
      </c>
      <c r="C12" s="35">
        <v>2295</v>
      </c>
      <c r="D12" s="36" t="str">
        <f>IF(ISBLANK(C12),"",VLOOKUP(C12,Inscripcion!$A$1:$E$200,2,FALSE))</f>
        <v>Alberto Alan Li</v>
      </c>
      <c r="E12" s="37" t="str">
        <f>IF(ISBLANK(C12),"",VLOOKUP(C12,Inscripcion!$A$1:$E$200,3,FALSE))</f>
        <v>Escazu</v>
      </c>
      <c r="F12" s="37">
        <f>IF(ISBLANK(C12),"",VLOOKUP(C12,Inscripcion!$A$1:$E$200,4,FALSE))</f>
        <v>210</v>
      </c>
      <c r="G12" s="37">
        <f>IF(ISBLANK(C12),"",VLOOKUP(C12,Inscripcion!$A$1:$E$200,5,FALSE))</f>
        <v>1094</v>
      </c>
    </row>
    <row r="13" spans="2:10" ht="21" customHeight="1" x14ac:dyDescent="0.35">
      <c r="B13" s="34">
        <v>2</v>
      </c>
      <c r="C13" s="35">
        <v>1642</v>
      </c>
      <c r="D13" s="36" t="str">
        <f>IF(ISBLANK(C13),"",VLOOKUP(C13,Inscripcion!$A$1:$E$200,2,FALSE))</f>
        <v>Carlos Guerrero Salazar</v>
      </c>
      <c r="E13" s="37" t="str">
        <f>IF(ISBLANK(C13),"",VLOOKUP(C13,Inscripcion!$A$1:$E$200,3,FALSE))</f>
        <v>Desamparados</v>
      </c>
      <c r="F13" s="37">
        <f>IF(ISBLANK(C13),"",VLOOKUP(C13,Inscripcion!$A$1:$E$200,4,FALSE))</f>
        <v>1705</v>
      </c>
      <c r="G13" s="37">
        <f>IF(ISBLANK(C13),"",VLOOKUP(C13,Inscripcion!$A$1:$E$200,5,FALSE))</f>
        <v>1030</v>
      </c>
    </row>
    <row r="14" spans="2:10" ht="21" customHeight="1" x14ac:dyDescent="0.35">
      <c r="B14" s="34">
        <v>3</v>
      </c>
      <c r="C14" s="35">
        <v>2603</v>
      </c>
      <c r="D14" s="36" t="str">
        <f>IF(ISBLANK(C14),"",VLOOKUP(C14,Inscripcion!$A$1:$E$200,2,FALSE))</f>
        <v>Jhimley Mesa Lopez</v>
      </c>
      <c r="E14" s="37" t="str">
        <f>IF(ISBLANK(C14),"",VLOOKUP(C14,Inscripcion!$A$1:$E$200,3,FALSE))</f>
        <v>Heredia</v>
      </c>
      <c r="F14" s="37">
        <f>IF(ISBLANK(C14),"",VLOOKUP(C14,Inscripcion!$A$1:$E$200,4,FALSE))</f>
        <v>2611</v>
      </c>
      <c r="G14" s="37">
        <f>IF(ISBLANK(C14),"",VLOOKUP(C14,Inscripcion!$A$1:$E$200,5,FALSE))</f>
        <v>1030</v>
      </c>
    </row>
    <row r="15" spans="2:10" ht="21" customHeight="1" x14ac:dyDescent="0.25">
      <c r="F15" s="38" t="s">
        <v>139</v>
      </c>
      <c r="G15" s="38" t="s">
        <v>139</v>
      </c>
    </row>
    <row r="16" spans="2:10" ht="21" customHeight="1" x14ac:dyDescent="0.25"/>
    <row r="17" spans="2:10" ht="21" customHeight="1" x14ac:dyDescent="0.25">
      <c r="B17" s="39" t="s">
        <v>140</v>
      </c>
      <c r="C17" s="39"/>
      <c r="D17" s="39" t="s">
        <v>141</v>
      </c>
      <c r="E17" s="40" t="s">
        <v>142</v>
      </c>
      <c r="F17" s="39" t="s">
        <v>143</v>
      </c>
      <c r="G17" s="39" t="s">
        <v>144</v>
      </c>
      <c r="H17" s="41" t="s">
        <v>145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Alberto Alan Li</v>
      </c>
      <c r="E18" s="46">
        <v>11</v>
      </c>
      <c r="F18" s="46">
        <v>12</v>
      </c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Jhimley Mesa Lopez</v>
      </c>
      <c r="E19" s="46">
        <v>5</v>
      </c>
      <c r="F19" s="46">
        <v>10</v>
      </c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Alberto Alan Li</v>
      </c>
      <c r="E20" s="46">
        <v>8</v>
      </c>
      <c r="F20" s="46">
        <v>6</v>
      </c>
      <c r="G20" s="46"/>
      <c r="H20" s="47">
        <v>2</v>
      </c>
      <c r="I20" s="42"/>
    </row>
    <row r="21" spans="2:10" ht="21" customHeight="1" x14ac:dyDescent="0.25">
      <c r="B21" s="48"/>
      <c r="C21" s="46">
        <v>2</v>
      </c>
      <c r="D21" s="45" t="str">
        <f>D13</f>
        <v>Carlos Guerrero Salazar</v>
      </c>
      <c r="E21" s="46">
        <v>11</v>
      </c>
      <c r="F21" s="46">
        <v>11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Carlos Guerrero Salazar</v>
      </c>
      <c r="E22" s="46">
        <v>11</v>
      </c>
      <c r="F22" s="46">
        <v>11</v>
      </c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Jhimley Mesa Lopez</v>
      </c>
      <c r="E23" s="46">
        <v>6</v>
      </c>
      <c r="F23" s="46">
        <v>7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146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147</v>
      </c>
      <c r="E27" s="30"/>
      <c r="F27" s="30"/>
    </row>
    <row r="28" spans="2:10" ht="21" customHeight="1" x14ac:dyDescent="0.25">
      <c r="D28" s="51" t="s">
        <v>148</v>
      </c>
      <c r="E28" s="30"/>
      <c r="F28" s="30"/>
    </row>
  </sheetData>
  <pageMargins left="0.7" right="0.7" top="0.75" bottom="0.75" header="0.3" footer="0.3"/>
  <pageSetup scale="7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702" t="s">
        <v>177</v>
      </c>
      <c r="B1" s="702" t="s">
        <v>178</v>
      </c>
    </row>
    <row r="2" spans="1:4" ht="15" customHeight="1" x14ac:dyDescent="0.25">
      <c r="A2" t="s">
        <v>179</v>
      </c>
      <c r="B2" s="702">
        <v>1</v>
      </c>
    </row>
    <row r="3" spans="1:4" ht="15" customHeight="1" x14ac:dyDescent="0.25">
      <c r="A3" t="s">
        <v>180</v>
      </c>
      <c r="B3" s="702">
        <v>2</v>
      </c>
      <c r="D3" s="703"/>
    </row>
    <row r="4" spans="1:4" ht="15" customHeight="1" x14ac:dyDescent="0.25">
      <c r="A4" t="s">
        <v>181</v>
      </c>
      <c r="B4" s="702">
        <v>3</v>
      </c>
    </row>
    <row r="5" spans="1:4" ht="15" customHeight="1" x14ac:dyDescent="0.25">
      <c r="A5" t="s">
        <v>182</v>
      </c>
      <c r="B5" s="702">
        <v>4</v>
      </c>
    </row>
    <row r="6" spans="1:4" ht="15" customHeight="1" x14ac:dyDescent="0.25">
      <c r="A6" t="s">
        <v>183</v>
      </c>
      <c r="B6" s="702">
        <v>5</v>
      </c>
    </row>
    <row r="7" spans="1:4" ht="15" customHeight="1" x14ac:dyDescent="0.25">
      <c r="A7" t="s">
        <v>184</v>
      </c>
      <c r="B7" s="702">
        <v>6</v>
      </c>
    </row>
    <row r="8" spans="1:4" ht="15" customHeight="1" x14ac:dyDescent="0.25">
      <c r="A8" t="s">
        <v>185</v>
      </c>
      <c r="B8" s="702">
        <v>7</v>
      </c>
    </row>
    <row r="9" spans="1:4" ht="15" customHeight="1" x14ac:dyDescent="0.25">
      <c r="A9" t="s">
        <v>186</v>
      </c>
      <c r="B9" s="702">
        <v>8</v>
      </c>
    </row>
    <row r="10" spans="1:4" ht="15" customHeight="1" x14ac:dyDescent="0.25">
      <c r="A10" t="s">
        <v>187</v>
      </c>
      <c r="B10" s="702">
        <v>9</v>
      </c>
    </row>
    <row r="11" spans="1:4" ht="15" customHeight="1" x14ac:dyDescent="0.25">
      <c r="A11" t="s">
        <v>188</v>
      </c>
      <c r="B11" s="702">
        <v>10</v>
      </c>
    </row>
    <row r="12" spans="1:4" ht="15" customHeight="1" x14ac:dyDescent="0.25">
      <c r="A12" t="s">
        <v>189</v>
      </c>
      <c r="B12" s="702">
        <v>11</v>
      </c>
    </row>
    <row r="13" spans="1:4" ht="15" customHeight="1" x14ac:dyDescent="0.25">
      <c r="A13" t="s">
        <v>190</v>
      </c>
      <c r="B13" s="702">
        <v>12</v>
      </c>
    </row>
    <row r="14" spans="1:4" ht="15" customHeight="1" x14ac:dyDescent="0.25">
      <c r="A14" t="s">
        <v>191</v>
      </c>
      <c r="B14" s="702">
        <v>13</v>
      </c>
    </row>
    <row r="15" spans="1:4" ht="15" customHeight="1" x14ac:dyDescent="0.25">
      <c r="A15" t="s">
        <v>192</v>
      </c>
      <c r="B15" s="702">
        <v>14</v>
      </c>
    </row>
    <row r="16" spans="1:4" ht="15" customHeight="1" x14ac:dyDescent="0.25">
      <c r="A16" t="s">
        <v>180</v>
      </c>
      <c r="B16" s="702">
        <v>15</v>
      </c>
    </row>
    <row r="17" spans="1:2" ht="15" customHeight="1" x14ac:dyDescent="0.25">
      <c r="A17" t="s">
        <v>193</v>
      </c>
      <c r="B17" s="702">
        <v>16</v>
      </c>
    </row>
    <row r="18" spans="1:2" ht="15" customHeight="1" x14ac:dyDescent="0.25">
      <c r="A18" t="s">
        <v>194</v>
      </c>
      <c r="B18" s="702">
        <v>17</v>
      </c>
    </row>
    <row r="19" spans="1:2" ht="15" customHeight="1" x14ac:dyDescent="0.25">
      <c r="A19" t="s">
        <v>180</v>
      </c>
      <c r="B19" s="702">
        <v>18</v>
      </c>
    </row>
    <row r="20" spans="1:2" ht="15" customHeight="1" x14ac:dyDescent="0.25">
      <c r="A20" t="s">
        <v>195</v>
      </c>
      <c r="B20" s="702">
        <v>19</v>
      </c>
    </row>
    <row r="21" spans="1:2" ht="15" customHeight="1" x14ac:dyDescent="0.25">
      <c r="A21" t="s">
        <v>196</v>
      </c>
      <c r="B21" s="702">
        <v>20</v>
      </c>
    </row>
    <row r="22" spans="1:2" ht="15" customHeight="1" x14ac:dyDescent="0.25">
      <c r="A22" t="s">
        <v>197</v>
      </c>
      <c r="B22" s="702">
        <v>21</v>
      </c>
    </row>
    <row r="23" spans="1:2" ht="15" customHeight="1" x14ac:dyDescent="0.25">
      <c r="A23" t="s">
        <v>198</v>
      </c>
      <c r="B23" s="702">
        <v>22</v>
      </c>
    </row>
    <row r="24" spans="1:2" ht="15" customHeight="1" x14ac:dyDescent="0.25">
      <c r="A24" t="s">
        <v>199</v>
      </c>
      <c r="B24" s="702">
        <v>23</v>
      </c>
    </row>
    <row r="25" spans="1:2" ht="15" customHeight="1" x14ac:dyDescent="0.25">
      <c r="A25" t="s">
        <v>200</v>
      </c>
      <c r="B25" s="702">
        <v>24</v>
      </c>
    </row>
    <row r="26" spans="1:2" ht="15" customHeight="1" x14ac:dyDescent="0.25">
      <c r="A26" t="s">
        <v>201</v>
      </c>
      <c r="B26" s="702">
        <v>25</v>
      </c>
    </row>
    <row r="27" spans="1:2" ht="15" customHeight="1" x14ac:dyDescent="0.25">
      <c r="A27" t="s">
        <v>202</v>
      </c>
      <c r="B27" s="702">
        <v>26</v>
      </c>
    </row>
    <row r="28" spans="1:2" ht="15" customHeight="1" x14ac:dyDescent="0.25">
      <c r="A28" t="s">
        <v>203</v>
      </c>
      <c r="B28" s="702">
        <v>27</v>
      </c>
    </row>
    <row r="29" spans="1:2" ht="15" customHeight="1" x14ac:dyDescent="0.25">
      <c r="A29" t="s">
        <v>204</v>
      </c>
      <c r="B29" s="702">
        <v>28</v>
      </c>
    </row>
    <row r="30" spans="1:2" ht="15" customHeight="1" x14ac:dyDescent="0.25">
      <c r="A30" t="s">
        <v>205</v>
      </c>
      <c r="B30" s="702">
        <v>29</v>
      </c>
    </row>
    <row r="31" spans="1:2" ht="15" customHeight="1" x14ac:dyDescent="0.25">
      <c r="A31" t="s">
        <v>206</v>
      </c>
      <c r="B31" s="702">
        <v>30</v>
      </c>
    </row>
    <row r="32" spans="1:2" ht="15" customHeight="1" x14ac:dyDescent="0.25">
      <c r="A32" t="s">
        <v>180</v>
      </c>
      <c r="B32" s="702">
        <v>31</v>
      </c>
    </row>
    <row r="33" spans="1:2" ht="15" customHeight="1" x14ac:dyDescent="0.25">
      <c r="A33" t="s">
        <v>207</v>
      </c>
      <c r="B33" s="702">
        <v>32</v>
      </c>
    </row>
    <row r="34" spans="1:2" ht="15" customHeight="1" x14ac:dyDescent="0.25">
      <c r="A34" t="s">
        <v>208</v>
      </c>
      <c r="B34" s="702">
        <v>33</v>
      </c>
    </row>
    <row r="35" spans="1:2" ht="15" customHeight="1" x14ac:dyDescent="0.25">
      <c r="A35" t="s">
        <v>180</v>
      </c>
      <c r="B35" s="702">
        <v>34</v>
      </c>
    </row>
    <row r="36" spans="1:2" ht="15" customHeight="1" x14ac:dyDescent="0.25">
      <c r="A36" t="s">
        <v>209</v>
      </c>
      <c r="B36" s="702">
        <v>35</v>
      </c>
    </row>
    <row r="37" spans="1:2" ht="15" customHeight="1" x14ac:dyDescent="0.25">
      <c r="A37" t="s">
        <v>210</v>
      </c>
      <c r="B37" s="702">
        <v>36</v>
      </c>
    </row>
    <row r="38" spans="1:2" ht="15" customHeight="1" x14ac:dyDescent="0.25">
      <c r="A38" t="s">
        <v>211</v>
      </c>
      <c r="B38" s="702">
        <v>37</v>
      </c>
    </row>
    <row r="39" spans="1:2" ht="15" customHeight="1" x14ac:dyDescent="0.25">
      <c r="A39" t="s">
        <v>212</v>
      </c>
      <c r="B39" s="702">
        <v>38</v>
      </c>
    </row>
    <row r="40" spans="1:2" ht="15" customHeight="1" x14ac:dyDescent="0.25">
      <c r="A40" t="s">
        <v>213</v>
      </c>
      <c r="B40" s="702">
        <v>39</v>
      </c>
    </row>
    <row r="41" spans="1:2" ht="15" customHeight="1" x14ac:dyDescent="0.25">
      <c r="A41" t="s">
        <v>214</v>
      </c>
      <c r="B41" s="702">
        <v>40</v>
      </c>
    </row>
    <row r="42" spans="1:2" ht="15" customHeight="1" x14ac:dyDescent="0.25">
      <c r="A42" t="s">
        <v>215</v>
      </c>
      <c r="B42" s="702">
        <v>41</v>
      </c>
    </row>
    <row r="43" spans="1:2" ht="15" customHeight="1" x14ac:dyDescent="0.25">
      <c r="A43" t="s">
        <v>216</v>
      </c>
      <c r="B43" s="702">
        <v>42</v>
      </c>
    </row>
    <row r="44" spans="1:2" ht="15" customHeight="1" x14ac:dyDescent="0.25">
      <c r="A44" t="s">
        <v>217</v>
      </c>
      <c r="B44" s="702">
        <v>43</v>
      </c>
    </row>
    <row r="45" spans="1:2" ht="15" customHeight="1" x14ac:dyDescent="0.25">
      <c r="A45" t="s">
        <v>218</v>
      </c>
      <c r="B45" s="702">
        <v>44</v>
      </c>
    </row>
    <row r="46" spans="1:2" ht="15" customHeight="1" x14ac:dyDescent="0.25">
      <c r="A46" t="s">
        <v>219</v>
      </c>
      <c r="B46" s="702">
        <v>45</v>
      </c>
    </row>
    <row r="47" spans="1:2" ht="15" customHeight="1" x14ac:dyDescent="0.25">
      <c r="A47" t="s">
        <v>220</v>
      </c>
      <c r="B47" s="702">
        <v>46</v>
      </c>
    </row>
    <row r="48" spans="1:2" ht="15" customHeight="1" x14ac:dyDescent="0.25">
      <c r="A48" t="s">
        <v>180</v>
      </c>
      <c r="B48" s="702">
        <v>47</v>
      </c>
    </row>
    <row r="49" spans="1:2" ht="15" customHeight="1" x14ac:dyDescent="0.25">
      <c r="A49" t="s">
        <v>221</v>
      </c>
      <c r="B49" s="702">
        <v>48</v>
      </c>
    </row>
    <row r="50" spans="1:2" ht="15" customHeight="1" x14ac:dyDescent="0.25">
      <c r="A50" t="s">
        <v>222</v>
      </c>
      <c r="B50" s="702">
        <v>49</v>
      </c>
    </row>
    <row r="51" spans="1:2" ht="15" customHeight="1" x14ac:dyDescent="0.25">
      <c r="A51" t="s">
        <v>180</v>
      </c>
      <c r="B51" s="702">
        <v>50</v>
      </c>
    </row>
    <row r="52" spans="1:2" ht="15" customHeight="1" x14ac:dyDescent="0.25">
      <c r="A52" t="s">
        <v>223</v>
      </c>
      <c r="B52" s="702">
        <v>51</v>
      </c>
    </row>
    <row r="53" spans="1:2" ht="15" customHeight="1" x14ac:dyDescent="0.25">
      <c r="A53" t="s">
        <v>224</v>
      </c>
      <c r="B53" s="702">
        <v>52</v>
      </c>
    </row>
    <row r="54" spans="1:2" ht="15" customHeight="1" x14ac:dyDescent="0.25">
      <c r="A54" t="s">
        <v>225</v>
      </c>
      <c r="B54" s="702">
        <v>53</v>
      </c>
    </row>
    <row r="55" spans="1:2" ht="15" customHeight="1" x14ac:dyDescent="0.25">
      <c r="A55" t="s">
        <v>226</v>
      </c>
      <c r="B55" s="702">
        <v>54</v>
      </c>
    </row>
    <row r="56" spans="1:2" ht="15" customHeight="1" x14ac:dyDescent="0.25">
      <c r="A56" t="s">
        <v>227</v>
      </c>
      <c r="B56" s="702">
        <v>55</v>
      </c>
    </row>
    <row r="57" spans="1:2" ht="15" customHeight="1" x14ac:dyDescent="0.25">
      <c r="A57" t="s">
        <v>228</v>
      </c>
      <c r="B57" s="702">
        <v>56</v>
      </c>
    </row>
    <row r="58" spans="1:2" ht="15" customHeight="1" x14ac:dyDescent="0.25">
      <c r="A58" t="s">
        <v>229</v>
      </c>
      <c r="B58" s="702">
        <v>57</v>
      </c>
    </row>
    <row r="59" spans="1:2" ht="15" customHeight="1" x14ac:dyDescent="0.25">
      <c r="A59" t="s">
        <v>230</v>
      </c>
      <c r="B59" s="702">
        <v>58</v>
      </c>
    </row>
    <row r="60" spans="1:2" ht="15" customHeight="1" x14ac:dyDescent="0.25">
      <c r="A60" t="s">
        <v>231</v>
      </c>
      <c r="B60" s="702">
        <v>59</v>
      </c>
    </row>
    <row r="61" spans="1:2" ht="15" customHeight="1" x14ac:dyDescent="0.25">
      <c r="A61" t="s">
        <v>232</v>
      </c>
      <c r="B61" s="702">
        <v>60</v>
      </c>
    </row>
    <row r="62" spans="1:2" ht="15" customHeight="1" x14ac:dyDescent="0.25">
      <c r="A62" t="s">
        <v>233</v>
      </c>
      <c r="B62" s="702">
        <v>61</v>
      </c>
    </row>
    <row r="63" spans="1:2" ht="15" customHeight="1" x14ac:dyDescent="0.25">
      <c r="A63" t="s">
        <v>234</v>
      </c>
      <c r="B63" s="702">
        <v>62</v>
      </c>
    </row>
    <row r="64" spans="1:2" ht="15" customHeight="1" x14ac:dyDescent="0.25">
      <c r="A64" t="s">
        <v>180</v>
      </c>
      <c r="B64" s="702">
        <v>63</v>
      </c>
    </row>
    <row r="65" spans="1:2" ht="15" customHeight="1" x14ac:dyDescent="0.25">
      <c r="A65" t="s">
        <v>235</v>
      </c>
      <c r="B65" s="702">
        <v>64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38"/>
  <sheetViews>
    <sheetView tabSelected="1"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3" width="6.7109375" customWidth="1"/>
    <col min="14" max="14" width="0.7109375" customWidth="1"/>
    <col min="15" max="15" width="2.42578125" customWidth="1"/>
    <col min="16" max="16" width="3" customWidth="1"/>
    <col min="17" max="17" width="2.5703125" customWidth="1"/>
    <col min="18" max="18" width="6.7109375" customWidth="1"/>
    <col min="19" max="19" width="30.5703125" customWidth="1"/>
    <col min="20" max="20" width="10.7109375" customWidth="1"/>
    <col min="21" max="23" width="5.7109375" customWidth="1"/>
    <col min="24" max="24" width="7.140625" customWidth="1"/>
  </cols>
  <sheetData>
    <row r="1" spans="2:23" ht="12" customHeight="1" x14ac:dyDescent="0.25">
      <c r="G1" s="704"/>
      <c r="H1" s="704"/>
      <c r="I1" s="704"/>
      <c r="J1" s="704"/>
      <c r="K1" s="704"/>
      <c r="L1" s="704"/>
      <c r="M1" s="704"/>
      <c r="N1" s="704"/>
      <c r="W1" s="705"/>
    </row>
    <row r="2" spans="2:23" ht="12" customHeight="1" x14ac:dyDescent="0.25">
      <c r="G2" s="704"/>
      <c r="H2" s="704"/>
      <c r="I2" s="704"/>
      <c r="J2" s="704"/>
      <c r="K2" s="704"/>
      <c r="L2" s="704"/>
      <c r="M2" s="704"/>
      <c r="N2" s="704"/>
      <c r="W2" s="705"/>
    </row>
    <row r="3" spans="2:23" ht="12" customHeight="1" x14ac:dyDescent="0.25">
      <c r="G3" s="704"/>
      <c r="H3" s="704"/>
      <c r="I3" s="704"/>
      <c r="J3" s="704"/>
      <c r="K3" s="704"/>
      <c r="L3" s="704"/>
      <c r="M3" s="704"/>
      <c r="N3" s="704"/>
      <c r="W3" s="705"/>
    </row>
    <row r="4" spans="2:23" ht="12" customHeight="1" x14ac:dyDescent="0.25">
      <c r="G4" s="704"/>
      <c r="H4" s="704"/>
      <c r="I4" s="704"/>
      <c r="J4" s="704"/>
      <c r="K4" s="704"/>
      <c r="L4" s="704"/>
      <c r="M4" s="704"/>
      <c r="N4" s="704"/>
      <c r="W4" s="705"/>
    </row>
    <row r="5" spans="2:23" ht="23.25" customHeight="1" x14ac:dyDescent="0.25">
      <c r="B5" s="803" t="s">
        <v>262</v>
      </c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796"/>
      <c r="O5" s="807"/>
      <c r="P5" s="807"/>
      <c r="Q5" s="807"/>
      <c r="R5" s="807"/>
      <c r="S5" s="807"/>
      <c r="T5" s="807"/>
      <c r="U5" s="807"/>
      <c r="V5" s="807"/>
      <c r="W5" s="808"/>
    </row>
    <row r="6" spans="2:23" ht="23.25" customHeight="1" x14ac:dyDescent="0.25"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797"/>
      <c r="O6" s="809"/>
      <c r="P6" s="809"/>
      <c r="Q6" s="809"/>
      <c r="R6" s="809"/>
      <c r="S6" s="809"/>
      <c r="T6" s="809"/>
      <c r="U6" s="809"/>
      <c r="V6" s="809"/>
      <c r="W6" s="810"/>
    </row>
    <row r="7" spans="2:23" ht="12" customHeight="1" x14ac:dyDescent="0.25">
      <c r="G7" s="704"/>
      <c r="H7" s="704"/>
      <c r="I7" s="704"/>
      <c r="J7" s="704"/>
      <c r="K7" s="704"/>
      <c r="L7" s="704"/>
      <c r="M7" s="704"/>
      <c r="N7" s="704"/>
      <c r="R7" s="800" t="s">
        <v>236</v>
      </c>
      <c r="S7" s="801"/>
      <c r="T7" s="801"/>
      <c r="U7" s="801"/>
      <c r="V7" s="801"/>
      <c r="W7" s="802"/>
    </row>
    <row r="8" spans="2:23" ht="12" customHeight="1" x14ac:dyDescent="0.25">
      <c r="B8" s="706" t="s">
        <v>237</v>
      </c>
      <c r="C8" s="707">
        <v>1</v>
      </c>
      <c r="D8" s="708">
        <f t="shared" ref="D8:D39" si="0">VLOOKUP(C8,$U$8:$Y$200,2,FALSE)</f>
        <v>2206</v>
      </c>
      <c r="E8" s="709" t="str">
        <f>IF(ISBLANK(D8),"",IF(EXACT(D8,"-"),"BYE",VLOOKUP(D8,Inscripcion!$A$1:$E$200,2,FALSE)))</f>
        <v>Luis Andres Hernandez Sarate</v>
      </c>
      <c r="F8" s="710" t="str">
        <f>IF(EXACT(D8,"-"),"",VLOOKUP(D8,Inscripcion!$A$1:$E$200,3,FALSE))</f>
        <v>Perez Zeledon</v>
      </c>
      <c r="G8" s="711">
        <v>2206</v>
      </c>
      <c r="H8" s="711"/>
      <c r="I8" s="711"/>
      <c r="J8" s="711"/>
      <c r="K8" s="711"/>
      <c r="L8" s="711"/>
      <c r="M8" s="711"/>
      <c r="O8" s="712" t="s">
        <v>238</v>
      </c>
      <c r="P8" s="713">
        <v>1</v>
      </c>
      <c r="Q8" s="714" t="s">
        <v>179</v>
      </c>
      <c r="R8" s="715">
        <v>2206</v>
      </c>
      <c r="S8" s="716" t="str">
        <f>IF(ISBLANK(R8),"",VLOOKUP(R8,Inscripcion!$A$1:$E$200,2,FALSE))</f>
        <v>Luis Andres Hernandez Sarate</v>
      </c>
      <c r="T8" s="717" t="str">
        <f>IF(ISBLANK(R8),"",VLOOKUP(R8,Inscripcion!$A$1:$E$200,3,FALSE))</f>
        <v>Perez Zeledon</v>
      </c>
      <c r="U8" s="718">
        <f>VLOOKUP(Q8,Rifa!$A$1:$C$100,2,FALSE)</f>
        <v>1</v>
      </c>
      <c r="V8" s="719">
        <f>IF(ISBLANK(R8), "-", R8)</f>
        <v>2206</v>
      </c>
      <c r="W8" s="720" t="str">
        <f t="shared" ref="W8:W39" si="1">IF(U8=0,0,IF(U8&lt;17,"UP","DO"))</f>
        <v>UP</v>
      </c>
    </row>
    <row r="9" spans="2:23" ht="12" customHeight="1" x14ac:dyDescent="0.25">
      <c r="B9" s="721"/>
      <c r="C9" s="707">
        <v>2</v>
      </c>
      <c r="D9" s="708" t="str">
        <f t="shared" si="0"/>
        <v>-</v>
      </c>
      <c r="E9" s="709" t="str">
        <f>IF(ISBLANK(D9),"",IF(EXACT(D9,"-"),"BYE",VLOOKUP(D9,Inscripcion!$A$1:$E$200,2,FALSE)))</f>
        <v>BYE</v>
      </c>
      <c r="F9" s="710" t="str">
        <f>IF(EXACT(D9,"-"),"",VLOOKUP(D9,Inscripcion!$A$1:$E$200,3,FALSE))</f>
        <v/>
      </c>
      <c r="G9" s="722"/>
      <c r="H9" s="711">
        <v>2206</v>
      </c>
      <c r="I9" s="711"/>
      <c r="J9" s="711"/>
      <c r="K9" s="711"/>
      <c r="L9" s="711"/>
      <c r="M9" s="711"/>
      <c r="O9" s="723" t="s">
        <v>238</v>
      </c>
      <c r="P9" s="724">
        <v>2</v>
      </c>
      <c r="Q9" s="725" t="s">
        <v>235</v>
      </c>
      <c r="R9" s="726">
        <v>1642</v>
      </c>
      <c r="S9" s="716" t="str">
        <f>IF(ISBLANK(R9),"",VLOOKUP(R9,Inscripcion!$A$1:$E$200,2,FALSE))</f>
        <v>Carlos Guerrero Salazar</v>
      </c>
      <c r="T9" s="717" t="str">
        <f>IF(ISBLANK(R9),"",VLOOKUP(R9,Inscripcion!$A$1:$E$200,3,FALSE))</f>
        <v>Desamparados</v>
      </c>
      <c r="U9" s="718">
        <f>VLOOKUP(Q9,Rifa!$A$1:$C$100,2,FALSE)</f>
        <v>64</v>
      </c>
      <c r="V9" s="719">
        <f t="shared" ref="V9:V24" si="2">IF(ISBLANK(R9),"-",R9)</f>
        <v>1642</v>
      </c>
      <c r="W9" s="727" t="str">
        <f t="shared" si="1"/>
        <v>DO</v>
      </c>
    </row>
    <row r="10" spans="2:23" ht="12" customHeight="1" x14ac:dyDescent="0.25">
      <c r="B10" s="728" t="s">
        <v>239</v>
      </c>
      <c r="C10" s="707">
        <v>3</v>
      </c>
      <c r="D10" s="708">
        <f t="shared" si="0"/>
        <v>4117</v>
      </c>
      <c r="E10" s="716" t="str">
        <f>IF(ISBLANK(D10),"",IF(EXACT(D10,"-"),"BYE",VLOOKUP(D10,Inscripcion!$A$1:$E$200,2,FALSE)))</f>
        <v>Vladimir Espinoza Selva</v>
      </c>
      <c r="F10" s="710" t="str">
        <f>IF(EXACT(D10,"-"),"",VLOOKUP(D10,Inscripcion!$A$1:$E$200,3,FALSE))</f>
        <v>CONTADORES</v>
      </c>
      <c r="G10" s="729">
        <v>1078</v>
      </c>
      <c r="H10" s="730"/>
      <c r="I10" s="711"/>
      <c r="J10" s="711"/>
      <c r="K10" s="711"/>
      <c r="L10" s="711"/>
      <c r="M10" s="711"/>
      <c r="N10" s="704"/>
      <c r="O10" s="731" t="s">
        <v>238</v>
      </c>
      <c r="P10" s="732">
        <v>3</v>
      </c>
      <c r="Q10" s="733" t="s">
        <v>208</v>
      </c>
      <c r="R10" s="726">
        <v>4113</v>
      </c>
      <c r="S10" s="716" t="str">
        <f>IF(ISBLANK(R10),"",VLOOKUP(R10,Inscripcion!$A$1:$E$200,2,FALSE))</f>
        <v>Adrian Josué Rojas Carvajal</v>
      </c>
      <c r="T10" s="717" t="str">
        <f>IF(ISBLANK(R10),"",VLOOKUP(R10,Inscripcion!$A$1:$E$200,3,FALSE))</f>
        <v>Perez Zeledon</v>
      </c>
      <c r="U10" s="718">
        <f>VLOOKUP(Q10,Rifa!$A$1:$C$100,2,FALSE)</f>
        <v>33</v>
      </c>
      <c r="V10" s="719">
        <f t="shared" si="2"/>
        <v>4113</v>
      </c>
      <c r="W10" s="727" t="str">
        <f t="shared" si="1"/>
        <v>DO</v>
      </c>
    </row>
    <row r="11" spans="2:23" ht="12" customHeight="1" x14ac:dyDescent="0.25">
      <c r="B11" s="734" t="s">
        <v>240</v>
      </c>
      <c r="C11" s="735">
        <v>4</v>
      </c>
      <c r="D11" s="736">
        <f t="shared" si="0"/>
        <v>1078</v>
      </c>
      <c r="E11" s="737" t="str">
        <f>IF(ISBLANK(D11),"",IF(EXACT(D11,"-"),"BYE",VLOOKUP(D11,Inscripcion!$A$1:$E$200,2,FALSE)))</f>
        <v>Jose Pablo Calvo Mendez</v>
      </c>
      <c r="F11" s="738" t="str">
        <f>IF(EXACT(D11,"-"),"",VLOOKUP(D11,Inscripcion!$A$1:$E$200,3,FALSE))</f>
        <v>San Jose</v>
      </c>
      <c r="G11" s="711"/>
      <c r="H11" s="739"/>
      <c r="I11" s="711">
        <v>4169</v>
      </c>
      <c r="J11" s="711"/>
      <c r="K11" s="711"/>
      <c r="L11" s="711"/>
      <c r="M11" s="711"/>
      <c r="N11" s="704"/>
      <c r="O11" s="731" t="s">
        <v>238</v>
      </c>
      <c r="P11" s="732">
        <v>4</v>
      </c>
      <c r="Q11" s="733" t="s">
        <v>207</v>
      </c>
      <c r="R11" s="726">
        <v>3012</v>
      </c>
      <c r="S11" s="716" t="str">
        <f>IF(ISBLANK(R11),"",VLOOKUP(R11,Inscripcion!$A$1:$E$200,2,FALSE))</f>
        <v>Bernardo Chang Gonzalez</v>
      </c>
      <c r="T11" s="717" t="str">
        <f>IF(ISBLANK(R11),"",VLOOKUP(R11,Inscripcion!$A$1:$E$200,3,FALSE))</f>
        <v>Mora</v>
      </c>
      <c r="U11" s="718">
        <f>VLOOKUP(Q11,Rifa!$A$1:$C$100,2,FALSE)</f>
        <v>32</v>
      </c>
      <c r="V11" s="719">
        <f t="shared" si="2"/>
        <v>3012</v>
      </c>
      <c r="W11" s="727" t="str">
        <f t="shared" si="1"/>
        <v>DO</v>
      </c>
    </row>
    <row r="12" spans="2:23" ht="12" customHeight="1" x14ac:dyDescent="0.25">
      <c r="B12" s="740" t="s">
        <v>240</v>
      </c>
      <c r="C12" s="741">
        <v>5</v>
      </c>
      <c r="D12" s="742">
        <f t="shared" si="0"/>
        <v>4169</v>
      </c>
      <c r="E12" s="743" t="str">
        <f>IF(ISBLANK(D12),"",IF(EXACT(D12,"-"),"BYE",VLOOKUP(D12,Inscripcion!$A$1:$E$200,2,FALSE)))</f>
        <v>Marco Antonio Sànchez Torres</v>
      </c>
      <c r="F12" s="744" t="str">
        <f>IF(EXACT(D12,"-"),"",VLOOKUP(D12,Inscripcion!$A$1:$E$200,3,FALSE))</f>
        <v>Escazú</v>
      </c>
      <c r="G12" s="711">
        <v>4169</v>
      </c>
      <c r="H12" s="739"/>
      <c r="I12" s="730"/>
      <c r="J12" s="711"/>
      <c r="K12" s="711"/>
      <c r="L12" s="711"/>
      <c r="M12" s="711"/>
      <c r="N12" s="704"/>
      <c r="O12" s="745" t="s">
        <v>238</v>
      </c>
      <c r="P12" s="746">
        <v>5</v>
      </c>
      <c r="Q12" s="747" t="s">
        <v>221</v>
      </c>
      <c r="R12" s="726">
        <v>82</v>
      </c>
      <c r="S12" s="716" t="str">
        <f>IF(ISBLANK(R12),"",VLOOKUP(R12,Inscripcion!$A$1:$E$200,2,FALSE))</f>
        <v>Ricardo Castro Torres</v>
      </c>
      <c r="T12" s="717" t="str">
        <f>IF(ISBLANK(R12),"",VLOOKUP(R12,Inscripcion!$A$1:$E$200,3,FALSE))</f>
        <v>Mora</v>
      </c>
      <c r="U12" s="718">
        <v>49</v>
      </c>
      <c r="V12" s="719">
        <f t="shared" si="2"/>
        <v>82</v>
      </c>
      <c r="W12" s="727" t="str">
        <f t="shared" si="1"/>
        <v>DO</v>
      </c>
    </row>
    <row r="13" spans="2:23" ht="12" customHeight="1" x14ac:dyDescent="0.25">
      <c r="B13" s="728" t="s">
        <v>239</v>
      </c>
      <c r="C13" s="707">
        <v>6</v>
      </c>
      <c r="D13" s="708">
        <f t="shared" si="0"/>
        <v>3719</v>
      </c>
      <c r="E13" s="748" t="str">
        <f>IF(ISBLANK(D13),"",IF(EXACT(D13,"-"),"BYE",VLOOKUP(D13,Inscripcion!$A$1:$E$200,2,FALSE)))</f>
        <v>Marcelo Masis Rodríguez</v>
      </c>
      <c r="F13" s="710" t="str">
        <f>IF(EXACT(D13,"-"),"",VLOOKUP(D13,Inscripcion!$A$1:$E$200,3,FALSE))</f>
        <v>Santa Ana</v>
      </c>
      <c r="G13" s="722"/>
      <c r="H13" s="749">
        <v>4169</v>
      </c>
      <c r="I13" s="739"/>
      <c r="J13" s="711"/>
      <c r="K13" s="711"/>
      <c r="L13" s="711"/>
      <c r="M13" s="711"/>
      <c r="N13" s="704"/>
      <c r="O13" s="745" t="s">
        <v>238</v>
      </c>
      <c r="P13" s="746">
        <v>6</v>
      </c>
      <c r="Q13" s="747" t="s">
        <v>222</v>
      </c>
      <c r="R13" s="726">
        <v>3056</v>
      </c>
      <c r="S13" s="716" t="str">
        <f>IF(ISBLANK(R13),"",VLOOKUP(R13,Inscripcion!$A$1:$E$200,2,FALSE))</f>
        <v>Valentina Garro Valverde</v>
      </c>
      <c r="T13" s="717" t="str">
        <f>IF(ISBLANK(R13),"",VLOOKUP(R13,Inscripcion!$A$1:$E$200,3,FALSE))</f>
        <v>Santa Ana</v>
      </c>
      <c r="U13" s="718">
        <v>48</v>
      </c>
      <c r="V13" s="719">
        <f t="shared" si="2"/>
        <v>3056</v>
      </c>
      <c r="W13" s="727" t="str">
        <f t="shared" si="1"/>
        <v>DO</v>
      </c>
    </row>
    <row r="14" spans="2:23" ht="12" customHeight="1" x14ac:dyDescent="0.25">
      <c r="B14" s="728" t="s">
        <v>239</v>
      </c>
      <c r="C14" s="707">
        <v>7</v>
      </c>
      <c r="D14" s="708">
        <f t="shared" si="0"/>
        <v>3676</v>
      </c>
      <c r="E14" s="716" t="str">
        <f>IF(ISBLANK(D14),"",IF(EXACT(D14,"-"),"BYE",VLOOKUP(D14,Inscripcion!$A$1:$E$200,2,FALSE)))</f>
        <v>Ian Josue Solis Millon</v>
      </c>
      <c r="F14" s="710" t="str">
        <f>IF(EXACT(D14,"-"),"",VLOOKUP(D14,Inscripcion!$A$1:$E$200,3,FALSE))</f>
        <v>Santa Ana</v>
      </c>
      <c r="G14" s="729">
        <v>2626</v>
      </c>
      <c r="H14" s="711"/>
      <c r="I14" s="739"/>
      <c r="J14" s="711"/>
      <c r="K14" s="711"/>
      <c r="L14" s="711"/>
      <c r="M14" s="711"/>
      <c r="N14" s="704"/>
      <c r="O14" s="745" t="s">
        <v>238</v>
      </c>
      <c r="P14" s="746">
        <v>7</v>
      </c>
      <c r="Q14" s="747" t="s">
        <v>193</v>
      </c>
      <c r="R14" s="726">
        <v>3498</v>
      </c>
      <c r="S14" s="716" t="str">
        <f>IF(ISBLANK(R14),"",VLOOKUP(R14,Inscripcion!$A$1:$E$200,2,FALSE))</f>
        <v>Jaydelinne Shanney Baker Crawford</v>
      </c>
      <c r="T14" s="717" t="str">
        <f>IF(ISBLANK(R14),"",VLOOKUP(R14,Inscripcion!$A$1:$E$200,3,FALSE))</f>
        <v>Aserrí</v>
      </c>
      <c r="U14" s="718">
        <f>VLOOKUP(Q14,Rifa!$A$1:$C$100,2,FALSE)</f>
        <v>16</v>
      </c>
      <c r="V14" s="719">
        <f t="shared" si="2"/>
        <v>3498</v>
      </c>
      <c r="W14" s="727" t="str">
        <f t="shared" si="1"/>
        <v>UP</v>
      </c>
    </row>
    <row r="15" spans="2:23" ht="12" customHeight="1" x14ac:dyDescent="0.25">
      <c r="B15" s="750" t="s">
        <v>240</v>
      </c>
      <c r="C15" s="751">
        <v>8</v>
      </c>
      <c r="D15" s="752">
        <f t="shared" si="0"/>
        <v>2626</v>
      </c>
      <c r="E15" s="753" t="str">
        <f>IF(ISBLANK(D15),"",IF(EXACT(D15,"-"),"BYE",VLOOKUP(D15,Inscripcion!$A$1:$E$200,2,FALSE)))</f>
        <v>Sofia Perez Guardiola</v>
      </c>
      <c r="F15" s="754" t="str">
        <f>IF(EXACT(D15,"-"),"",VLOOKUP(D15,Inscripcion!$A$1:$E$200,3,FALSE))</f>
        <v>Esparza</v>
      </c>
      <c r="G15" s="711"/>
      <c r="H15" s="711"/>
      <c r="I15" s="739"/>
      <c r="J15" s="711">
        <v>4169</v>
      </c>
      <c r="K15" s="711"/>
      <c r="L15" s="711"/>
      <c r="M15" s="711"/>
      <c r="N15" s="704"/>
      <c r="O15" s="745" t="s">
        <v>238</v>
      </c>
      <c r="P15" s="746">
        <v>8</v>
      </c>
      <c r="Q15" s="747" t="s">
        <v>194</v>
      </c>
      <c r="R15" s="726">
        <v>3093</v>
      </c>
      <c r="S15" s="716" t="str">
        <f>IF(ISBLANK(R15),"",VLOOKUP(R15,Inscripcion!$A$1:$E$200,2,FALSE))</f>
        <v>Asaf Caravaca Ramirez</v>
      </c>
      <c r="T15" s="717" t="str">
        <f>IF(ISBLANK(R15),"",VLOOKUP(R15,Inscripcion!$A$1:$E$200,3,FALSE))</f>
        <v>Esparza</v>
      </c>
      <c r="U15" s="718">
        <f>VLOOKUP(Q15,Rifa!$A$1:$C$100,2,FALSE)</f>
        <v>17</v>
      </c>
      <c r="V15" s="719">
        <f t="shared" si="2"/>
        <v>3093</v>
      </c>
      <c r="W15" s="727" t="str">
        <f t="shared" si="1"/>
        <v>DO</v>
      </c>
    </row>
    <row r="16" spans="2:23" ht="12" customHeight="1" x14ac:dyDescent="0.25">
      <c r="B16" s="740" t="s">
        <v>240</v>
      </c>
      <c r="C16" s="741">
        <v>9</v>
      </c>
      <c r="D16" s="742">
        <f t="shared" si="0"/>
        <v>3157</v>
      </c>
      <c r="E16" s="743" t="str">
        <f>IF(ISBLANK(D16),"",IF(EXACT(D16,"-"),"BYE",VLOOKUP(D16,Inscripcion!$A$1:$E$200,2,FALSE)))</f>
        <v>Alejandro Chaves Gallo</v>
      </c>
      <c r="F16" s="744" t="str">
        <f>IF(EXACT(D16,"-"),"",VLOOKUP(D16,Inscripcion!$A$1:$E$200,3,FALSE))</f>
        <v>Corredores</v>
      </c>
      <c r="G16" s="711">
        <v>3157</v>
      </c>
      <c r="H16" s="711"/>
      <c r="I16" s="739"/>
      <c r="J16" s="730"/>
      <c r="K16" s="711"/>
      <c r="L16" s="711"/>
      <c r="M16" s="711"/>
      <c r="N16" s="704"/>
      <c r="O16" s="755" t="s">
        <v>238</v>
      </c>
      <c r="P16" s="756">
        <v>9</v>
      </c>
      <c r="Q16" s="757" t="s">
        <v>214</v>
      </c>
      <c r="R16" s="726">
        <v>2371</v>
      </c>
      <c r="S16" s="716" t="str">
        <f>IF(ISBLANK(R16),"",VLOOKUP(R16,Inscripcion!$A$1:$E$200,2,FALSE))</f>
        <v>Juan Pablo Rodríguez Medina</v>
      </c>
      <c r="T16" s="717" t="str">
        <f>IF(ISBLANK(R16),"",VLOOKUP(R16,Inscripcion!$A$1:$E$200,3,FALSE))</f>
        <v>Puntarenas</v>
      </c>
      <c r="U16" s="718">
        <v>24</v>
      </c>
      <c r="V16" s="719">
        <f t="shared" si="2"/>
        <v>2371</v>
      </c>
      <c r="W16" s="727" t="str">
        <f t="shared" si="1"/>
        <v>DO</v>
      </c>
    </row>
    <row r="17" spans="2:23" ht="12" customHeight="1" x14ac:dyDescent="0.25">
      <c r="B17" s="728" t="s">
        <v>239</v>
      </c>
      <c r="C17" s="707">
        <v>10</v>
      </c>
      <c r="D17" s="708">
        <f t="shared" si="0"/>
        <v>4085</v>
      </c>
      <c r="E17" s="748" t="str">
        <f>IF(ISBLANK(D17),"",IF(EXACT(D17,"-"),"BYE",VLOOKUP(D17,Inscripcion!$A$1:$E$200,2,FALSE)))</f>
        <v>Allan Obando Flores</v>
      </c>
      <c r="F17" s="710" t="str">
        <f>IF(EXACT(D17,"-"),"",VLOOKUP(D17,Inscripcion!$A$1:$E$200,3,FALSE))</f>
        <v>Santo Domingo</v>
      </c>
      <c r="G17" s="722"/>
      <c r="H17" s="711">
        <v>1446</v>
      </c>
      <c r="I17" s="739"/>
      <c r="J17" s="739"/>
      <c r="K17" s="711"/>
      <c r="L17" s="711"/>
      <c r="M17" s="711"/>
      <c r="N17" s="704"/>
      <c r="O17" s="755" t="s">
        <v>238</v>
      </c>
      <c r="P17" s="756">
        <v>10</v>
      </c>
      <c r="Q17" s="757" t="s">
        <v>186</v>
      </c>
      <c r="R17" s="726">
        <v>2626</v>
      </c>
      <c r="S17" s="716" t="str">
        <f>IF(ISBLANK(R17),"",VLOOKUP(R17,Inscripcion!$A$1:$E$200,2,FALSE))</f>
        <v>Sofia Perez Guardiola</v>
      </c>
      <c r="T17" s="717" t="str">
        <f>IF(ISBLANK(R17),"",VLOOKUP(R17,Inscripcion!$A$1:$E$200,3,FALSE))</f>
        <v>Esparza</v>
      </c>
      <c r="U17" s="718">
        <f>VLOOKUP(Q17,Rifa!$A$1:$C$100,2,FALSE)</f>
        <v>8</v>
      </c>
      <c r="V17" s="719">
        <f t="shared" si="2"/>
        <v>2626</v>
      </c>
      <c r="W17" s="727" t="str">
        <f t="shared" si="1"/>
        <v>UP</v>
      </c>
    </row>
    <row r="18" spans="2:23" ht="12" customHeight="1" x14ac:dyDescent="0.25">
      <c r="B18" s="728" t="s">
        <v>239</v>
      </c>
      <c r="C18" s="707">
        <v>11</v>
      </c>
      <c r="D18" s="708">
        <f t="shared" si="0"/>
        <v>4208</v>
      </c>
      <c r="E18" s="716" t="str">
        <f>IF(ISBLANK(D18),"",IF(EXACT(D18,"-"),"BYE",VLOOKUP(D18,Inscripcion!$A$1:$E$200,2,FALSE)))</f>
        <v>Kevin Fernando Salgado Calderón</v>
      </c>
      <c r="F18" s="710" t="str">
        <f>IF(EXACT(D18,"-"),"",VLOOKUP(D18,Inscripcion!$A$1:$E$200,3,FALSE))</f>
        <v>Vasquez de Coronado</v>
      </c>
      <c r="G18" s="729">
        <v>1446</v>
      </c>
      <c r="H18" s="730"/>
      <c r="I18" s="739"/>
      <c r="J18" s="739"/>
      <c r="K18" s="711"/>
      <c r="L18" s="711"/>
      <c r="M18" s="711"/>
      <c r="N18" s="704"/>
      <c r="O18" s="755" t="s">
        <v>238</v>
      </c>
      <c r="P18" s="756">
        <v>11</v>
      </c>
      <c r="Q18" s="757" t="s">
        <v>215</v>
      </c>
      <c r="R18" s="726">
        <v>3896</v>
      </c>
      <c r="S18" s="716" t="str">
        <f>IF(ISBLANK(R18),"",VLOOKUP(R18,Inscripcion!$A$1:$E$200,2,FALSE))</f>
        <v>Moises Dani Campos Cruz</v>
      </c>
      <c r="T18" s="717" t="str">
        <f>IF(ISBLANK(R18),"",VLOOKUP(R18,Inscripcion!$A$1:$E$200,3,FALSE))</f>
        <v>Alajuela</v>
      </c>
      <c r="U18" s="718">
        <f>VLOOKUP(Q18,Rifa!$A$1:$C$100,2,FALSE)</f>
        <v>41</v>
      </c>
      <c r="V18" s="719">
        <f t="shared" si="2"/>
        <v>3896</v>
      </c>
      <c r="W18" s="727" t="str">
        <f t="shared" si="1"/>
        <v>DO</v>
      </c>
    </row>
    <row r="19" spans="2:23" ht="12" customHeight="1" x14ac:dyDescent="0.25">
      <c r="B19" s="758" t="s">
        <v>241</v>
      </c>
      <c r="C19" s="735">
        <v>12</v>
      </c>
      <c r="D19" s="736">
        <f t="shared" si="0"/>
        <v>1446</v>
      </c>
      <c r="E19" s="737" t="str">
        <f>IF(ISBLANK(D19),"",IF(EXACT(D19,"-"),"BYE",VLOOKUP(D19,Inscripcion!$A$1:$E$200,2,FALSE)))</f>
        <v>Pablo Andres Jimenez Carrillo</v>
      </c>
      <c r="F19" s="738" t="str">
        <f>IF(EXACT(D19,"-"),"",VLOOKUP(D19,Inscripcion!$A$1:$E$200,3,FALSE))</f>
        <v>TEC</v>
      </c>
      <c r="G19" s="711"/>
      <c r="H19" s="739"/>
      <c r="I19" s="749">
        <v>1446</v>
      </c>
      <c r="J19" s="739"/>
      <c r="K19" s="711"/>
      <c r="L19" s="711"/>
      <c r="M19" s="711"/>
      <c r="N19" s="704"/>
      <c r="O19" s="755" t="s">
        <v>238</v>
      </c>
      <c r="P19" s="756">
        <v>12</v>
      </c>
      <c r="Q19" s="757" t="s">
        <v>201</v>
      </c>
      <c r="R19" s="726">
        <v>3634</v>
      </c>
      <c r="S19" s="716" t="str">
        <f>IF(ISBLANK(R19),"",VLOOKUP(R19,Inscripcion!$A$1:$E$200,2,FALSE))</f>
        <v>Yuen Zuñiga Murillo</v>
      </c>
      <c r="T19" s="717" t="str">
        <f>IF(ISBLANK(R19),"",VLOOKUP(R19,Inscripcion!$A$1:$E$200,3,FALSE))</f>
        <v>Corredores</v>
      </c>
      <c r="U19" s="718">
        <v>40</v>
      </c>
      <c r="V19" s="719">
        <f t="shared" si="2"/>
        <v>3634</v>
      </c>
      <c r="W19" s="727" t="str">
        <f t="shared" si="1"/>
        <v>DO</v>
      </c>
    </row>
    <row r="20" spans="2:23" ht="12" customHeight="1" x14ac:dyDescent="0.25">
      <c r="B20" s="759" t="s">
        <v>241</v>
      </c>
      <c r="C20" s="741">
        <v>13</v>
      </c>
      <c r="D20" s="742">
        <f t="shared" si="0"/>
        <v>2764</v>
      </c>
      <c r="E20" s="743" t="str">
        <f>IF(ISBLANK(D20),"",IF(EXACT(D20,"-"),"BYE",VLOOKUP(D20,Inscripcion!$A$1:$E$200,2,FALSE)))</f>
        <v>Mario Francisco Diaz Rios</v>
      </c>
      <c r="F20" s="744" t="str">
        <f>IF(EXACT(D20,"-"),"",VLOOKUP(D20,Inscripcion!$A$1:$E$200,3,FALSE))</f>
        <v>San Jose</v>
      </c>
      <c r="G20" s="711">
        <v>2764</v>
      </c>
      <c r="H20" s="739"/>
      <c r="I20" s="711"/>
      <c r="J20" s="739"/>
      <c r="K20" s="711"/>
      <c r="L20" s="711"/>
      <c r="M20" s="711"/>
      <c r="N20" s="704"/>
      <c r="O20" s="755" t="s">
        <v>238</v>
      </c>
      <c r="P20" s="756">
        <v>13</v>
      </c>
      <c r="Q20" s="757" t="s">
        <v>229</v>
      </c>
      <c r="R20" s="726">
        <v>2630</v>
      </c>
      <c r="S20" s="716" t="str">
        <f>IF(ISBLANK(R20),"",VLOOKUP(R20,Inscripcion!$A$1:$E$200,2,FALSE))</f>
        <v>Jazmín Vargas Vargas</v>
      </c>
      <c r="T20" s="717" t="str">
        <f>IF(ISBLANK(R20),"",VLOOKUP(R20,Inscripcion!$A$1:$E$200,3,FALSE))</f>
        <v>ESCAZU</v>
      </c>
      <c r="U20" s="718">
        <f>VLOOKUP(Q20,Rifa!$A$1:$C$100,2,FALSE)</f>
        <v>57</v>
      </c>
      <c r="V20" s="719">
        <f t="shared" si="2"/>
        <v>2630</v>
      </c>
      <c r="W20" s="727" t="str">
        <f t="shared" si="1"/>
        <v>DO</v>
      </c>
    </row>
    <row r="21" spans="2:23" ht="12" customHeight="1" x14ac:dyDescent="0.25">
      <c r="B21" s="728" t="s">
        <v>239</v>
      </c>
      <c r="C21" s="707">
        <v>14</v>
      </c>
      <c r="D21" s="708">
        <f t="shared" si="0"/>
        <v>3161</v>
      </c>
      <c r="E21" s="748" t="str">
        <f>IF(ISBLANK(D21),"",IF(EXACT(D21,"-"),"BYE",VLOOKUP(D21,Inscripcion!$A$1:$E$200,2,FALSE)))</f>
        <v>Jose Daniel Mora Fuentes</v>
      </c>
      <c r="F21" s="710" t="str">
        <f>IF(EXACT(D21,"-"),"",VLOOKUP(D21,Inscripcion!$A$1:$E$200,3,FALSE))</f>
        <v>Santa Ana</v>
      </c>
      <c r="G21" s="722"/>
      <c r="H21" s="749">
        <v>3498</v>
      </c>
      <c r="I21" s="711"/>
      <c r="J21" s="739"/>
      <c r="K21" s="711"/>
      <c r="L21" s="711"/>
      <c r="M21" s="711"/>
      <c r="N21" s="704"/>
      <c r="O21" s="755" t="s">
        <v>238</v>
      </c>
      <c r="P21" s="756">
        <v>14</v>
      </c>
      <c r="Q21" s="757" t="s">
        <v>228</v>
      </c>
      <c r="R21" s="726">
        <v>3434</v>
      </c>
      <c r="S21" s="716" t="str">
        <f>IF(ISBLANK(R21),"",VLOOKUP(R21,Inscripcion!$A$1:$E$200,2,FALSE))</f>
        <v>Maria Jose Jimenez Abarca</v>
      </c>
      <c r="T21" s="717" t="str">
        <f>IF(ISBLANK(R21),"",VLOOKUP(R21,Inscripcion!$A$1:$E$200,3,FALSE))</f>
        <v>Escazu</v>
      </c>
      <c r="U21" s="718">
        <f>VLOOKUP(Q21,Rifa!$A$1:$C$100,2,FALSE)</f>
        <v>56</v>
      </c>
      <c r="V21" s="719">
        <f t="shared" si="2"/>
        <v>3434</v>
      </c>
      <c r="W21" s="727" t="str">
        <f t="shared" si="1"/>
        <v>DO</v>
      </c>
    </row>
    <row r="22" spans="2:23" ht="12" customHeight="1" x14ac:dyDescent="0.25">
      <c r="B22" s="760"/>
      <c r="C22" s="707">
        <v>15</v>
      </c>
      <c r="D22" s="708" t="str">
        <f t="shared" si="0"/>
        <v>-</v>
      </c>
      <c r="E22" s="716" t="str">
        <f>IF(ISBLANK(D22),"",IF(EXACT(D22,"-"),"BYE",VLOOKUP(D22,Inscripcion!$A$1:$E$200,2,FALSE)))</f>
        <v>BYE</v>
      </c>
      <c r="F22" s="710" t="str">
        <f>IF(EXACT(D22,"-"),"",VLOOKUP(D22,Inscripcion!$A$1:$E$200,3,FALSE))</f>
        <v/>
      </c>
      <c r="G22" s="729">
        <v>3498</v>
      </c>
      <c r="H22" s="711"/>
      <c r="I22" s="711"/>
      <c r="J22" s="739"/>
      <c r="K22" s="711"/>
      <c r="L22" s="711"/>
      <c r="M22" s="711"/>
      <c r="N22" s="704"/>
      <c r="O22" s="755" t="s">
        <v>238</v>
      </c>
      <c r="P22" s="756">
        <v>15</v>
      </c>
      <c r="Q22" s="757" t="s">
        <v>187</v>
      </c>
      <c r="R22" s="726">
        <v>3157</v>
      </c>
      <c r="S22" s="716" t="str">
        <f>IF(ISBLANK(R22),"",VLOOKUP(R22,Inscripcion!$A$1:$E$200,2,FALSE))</f>
        <v>Alejandro Chaves Gallo</v>
      </c>
      <c r="T22" s="717" t="str">
        <f>IF(ISBLANK(R22),"",VLOOKUP(R22,Inscripcion!$A$1:$E$200,3,FALSE))</f>
        <v>Corredores</v>
      </c>
      <c r="U22" s="718">
        <f>VLOOKUP(Q22,Rifa!$A$1:$C$100,2,FALSE)</f>
        <v>9</v>
      </c>
      <c r="V22" s="719">
        <f t="shared" si="2"/>
        <v>3157</v>
      </c>
      <c r="W22" s="727" t="str">
        <f t="shared" si="1"/>
        <v>UP</v>
      </c>
    </row>
    <row r="23" spans="2:23" ht="12" customHeight="1" x14ac:dyDescent="0.25">
      <c r="B23" s="761" t="s">
        <v>242</v>
      </c>
      <c r="C23" s="762">
        <v>16</v>
      </c>
      <c r="D23" s="763">
        <f t="shared" si="0"/>
        <v>3498</v>
      </c>
      <c r="E23" s="764" t="str">
        <f>IF(ISBLANK(D23),"",IF(EXACT(D23,"-"),"BYE",VLOOKUP(D23,Inscripcion!$A$1:$E$200,2,FALSE)))</f>
        <v>Jaydelinne Shanney Baker Crawford</v>
      </c>
      <c r="F23" s="765" t="str">
        <f>IF(EXACT(D23,"-"),"",VLOOKUP(D23,Inscripcion!$A$1:$E$200,3,FALSE))</f>
        <v>Aserrí</v>
      </c>
      <c r="G23" s="711"/>
      <c r="H23" s="711"/>
      <c r="I23" s="711"/>
      <c r="J23" s="711"/>
      <c r="K23" s="766">
        <v>4169</v>
      </c>
      <c r="L23" s="711"/>
      <c r="M23" s="711"/>
      <c r="N23" s="704"/>
      <c r="O23" s="755" t="s">
        <v>238</v>
      </c>
      <c r="P23" s="756">
        <v>16</v>
      </c>
      <c r="Q23" s="757" t="s">
        <v>200</v>
      </c>
      <c r="R23" s="726">
        <v>3385</v>
      </c>
      <c r="S23" s="716" t="str">
        <f>IF(ISBLANK(R23),"",VLOOKUP(R23,Inscripcion!$A$1:$E$200,2,FALSE))</f>
        <v>Joan Andres Aguero Vargas</v>
      </c>
      <c r="T23" s="717" t="str">
        <f>IF(ISBLANK(R23),"",VLOOKUP(R23,Inscripcion!$A$1:$E$200,3,FALSE))</f>
        <v>Escazu</v>
      </c>
      <c r="U23" s="718">
        <v>25</v>
      </c>
      <c r="V23" s="719">
        <f t="shared" si="2"/>
        <v>3385</v>
      </c>
      <c r="W23" s="727" t="str">
        <f t="shared" si="1"/>
        <v>DO</v>
      </c>
    </row>
    <row r="24" spans="2:23" ht="12" customHeight="1" x14ac:dyDescent="0.25">
      <c r="B24" s="767" t="s">
        <v>242</v>
      </c>
      <c r="C24" s="741">
        <v>17</v>
      </c>
      <c r="D24" s="742">
        <f t="shared" si="0"/>
        <v>3093</v>
      </c>
      <c r="E24" s="743" t="str">
        <f>IF(ISBLANK(D24),"",IF(EXACT(D24,"-"),"BYE",VLOOKUP(D24,Inscripcion!$A$1:$E$200,2,FALSE)))</f>
        <v>Asaf Caravaca Ramirez</v>
      </c>
      <c r="F24" s="744" t="str">
        <f>IF(EXACT(D24,"-"),"",VLOOKUP(D24,Inscripcion!$A$1:$E$200,3,FALSE))</f>
        <v>Esparza</v>
      </c>
      <c r="G24" s="711">
        <v>3093</v>
      </c>
      <c r="H24" s="711"/>
      <c r="I24" s="711"/>
      <c r="J24" s="711"/>
      <c r="K24" s="722"/>
      <c r="L24" s="711"/>
      <c r="M24" s="711"/>
      <c r="N24" s="704"/>
      <c r="O24" s="768" t="s">
        <v>238</v>
      </c>
      <c r="P24" s="769">
        <v>17</v>
      </c>
      <c r="Q24" s="770" t="s">
        <v>196</v>
      </c>
      <c r="R24" s="726">
        <v>71</v>
      </c>
      <c r="S24" s="716" t="str">
        <f>IF(ISBLANK(R24),"",VLOOKUP(R24,Inscripcion!$A$1:$E$200,2,FALSE))</f>
        <v>Jonathan Alfaro</v>
      </c>
      <c r="T24" s="717" t="str">
        <f>IF(ISBLANK(R24),"",VLOOKUP(R24,Inscripcion!$A$1:$E$200,3,FALSE))</f>
        <v>UNED</v>
      </c>
      <c r="U24" s="718">
        <f>VLOOKUP(Q24,Rifa!$A$1:$C$100,2,FALSE)</f>
        <v>20</v>
      </c>
      <c r="V24" s="719">
        <f t="shared" si="2"/>
        <v>71</v>
      </c>
      <c r="W24" s="727" t="str">
        <f t="shared" si="1"/>
        <v>DO</v>
      </c>
    </row>
    <row r="25" spans="2:23" ht="12" customHeight="1" x14ac:dyDescent="0.25">
      <c r="B25" s="760"/>
      <c r="C25" s="707">
        <v>18</v>
      </c>
      <c r="D25" s="708" t="str">
        <f t="shared" si="0"/>
        <v>-</v>
      </c>
      <c r="E25" s="748" t="str">
        <f>IF(ISBLANK(D25),"",IF(EXACT(D25,"-"),"BYE",VLOOKUP(D25,Inscripcion!$A$1:$E$200,2,FALSE)))</f>
        <v>BYE</v>
      </c>
      <c r="F25" s="710" t="str">
        <f>IF(EXACT(D25,"-"),"",VLOOKUP(D25,Inscripcion!$A$1:$E$200,3,FALSE))</f>
        <v/>
      </c>
      <c r="G25" s="722"/>
      <c r="H25" s="711">
        <v>71</v>
      </c>
      <c r="I25" s="711"/>
      <c r="J25" s="739"/>
      <c r="K25" s="739"/>
      <c r="L25" s="711"/>
      <c r="M25" s="711"/>
      <c r="N25" s="704"/>
      <c r="O25" s="768" t="s">
        <v>238</v>
      </c>
      <c r="P25" s="769">
        <v>18</v>
      </c>
      <c r="Q25" s="770" t="s">
        <v>211</v>
      </c>
      <c r="R25" s="726">
        <v>263</v>
      </c>
      <c r="S25" s="716" t="str">
        <f>IF(ISBLANK(R25),"",VLOOKUP(R25,Inscripcion!$A$1:$E$200,2,FALSE))</f>
        <v>Richard Jiménez Ugalde</v>
      </c>
      <c r="T25" s="717" t="str">
        <f>IF(ISBLANK(R25),"",VLOOKUP(R25,Inscripcion!$A$1:$E$200,3,FALSE))</f>
        <v>Mora</v>
      </c>
      <c r="U25" s="718">
        <v>36</v>
      </c>
      <c r="V25" s="719">
        <f>IF(ISBLANK(R25), "-", R25)</f>
        <v>263</v>
      </c>
      <c r="W25" s="727" t="str">
        <f t="shared" si="1"/>
        <v>DO</v>
      </c>
    </row>
    <row r="26" spans="2:23" ht="12" customHeight="1" x14ac:dyDescent="0.25">
      <c r="B26" s="728" t="s">
        <v>239</v>
      </c>
      <c r="C26" s="707">
        <v>19</v>
      </c>
      <c r="D26" s="708">
        <f t="shared" si="0"/>
        <v>2295</v>
      </c>
      <c r="E26" s="716" t="str">
        <f>IF(ISBLANK(D26),"",IF(EXACT(D26,"-"),"BYE",VLOOKUP(D26,Inscripcion!$A$1:$E$200,2,FALSE)))</f>
        <v>Alberto Alan Li</v>
      </c>
      <c r="F26" s="710" t="str">
        <f>IF(EXACT(D26,"-"),"",VLOOKUP(D26,Inscripcion!$A$1:$E$200,3,FALSE))</f>
        <v>Escazu</v>
      </c>
      <c r="G26" s="729">
        <v>71</v>
      </c>
      <c r="H26" s="730"/>
      <c r="I26" s="711"/>
      <c r="J26" s="739"/>
      <c r="K26" s="739"/>
      <c r="L26" s="711"/>
      <c r="M26" s="711"/>
      <c r="N26" s="704"/>
      <c r="O26" s="768" t="s">
        <v>238</v>
      </c>
      <c r="P26" s="769">
        <v>19</v>
      </c>
      <c r="Q26" s="770" t="s">
        <v>204</v>
      </c>
      <c r="R26" s="726">
        <v>3874</v>
      </c>
      <c r="S26" s="716" t="str">
        <f>IF(ISBLANK(R26),"",VLOOKUP(R26,Inscripcion!$A$1:$E$200,2,FALSE))</f>
        <v>William Fernandez Duarte</v>
      </c>
      <c r="T26" s="717" t="str">
        <f>IF(ISBLANK(R26),"",VLOOKUP(R26,Inscripcion!$A$1:$E$200,3,FALSE))</f>
        <v>Perez Zeledon</v>
      </c>
      <c r="U26" s="718">
        <f>VLOOKUP(Q26,Rifa!$A$1:$C$100,2,FALSE)</f>
        <v>28</v>
      </c>
      <c r="V26" s="719">
        <f t="shared" ref="V26:V39" si="3">IF(ISBLANK(R26),"-",R26)</f>
        <v>3874</v>
      </c>
      <c r="W26" s="727" t="str">
        <f t="shared" si="1"/>
        <v>DO</v>
      </c>
    </row>
    <row r="27" spans="2:23" ht="12" customHeight="1" x14ac:dyDescent="0.25">
      <c r="B27" s="758" t="s">
        <v>241</v>
      </c>
      <c r="C27" s="735">
        <v>20</v>
      </c>
      <c r="D27" s="736">
        <f t="shared" si="0"/>
        <v>71</v>
      </c>
      <c r="E27" s="737" t="str">
        <f>IF(ISBLANK(D27),"",IF(EXACT(D27,"-"),"BYE",VLOOKUP(D27,Inscripcion!$A$1:$E$200,2,FALSE)))</f>
        <v>Jonathan Alfaro</v>
      </c>
      <c r="F27" s="738" t="str">
        <f>IF(EXACT(D27,"-"),"",VLOOKUP(D27,Inscripcion!$A$1:$E$200,3,FALSE))</f>
        <v>UNED</v>
      </c>
      <c r="G27" s="711"/>
      <c r="H27" s="739"/>
      <c r="I27" s="711">
        <v>71</v>
      </c>
      <c r="J27" s="739"/>
      <c r="K27" s="739"/>
      <c r="L27" s="711"/>
      <c r="M27" s="711"/>
      <c r="N27" s="704"/>
      <c r="O27" s="768" t="s">
        <v>238</v>
      </c>
      <c r="P27" s="769">
        <v>20</v>
      </c>
      <c r="Q27" s="770" t="s">
        <v>225</v>
      </c>
      <c r="R27" s="726">
        <v>2888</v>
      </c>
      <c r="S27" s="716" t="str">
        <f>IF(ISBLANK(R27),"",VLOOKUP(R27,Inscripcion!$A$1:$E$200,2,FALSE))</f>
        <v>Franty Campos Vargas</v>
      </c>
      <c r="T27" s="717" t="str">
        <f>IF(ISBLANK(R27),"",VLOOKUP(R27,Inscripcion!$A$1:$E$200,3,FALSE))</f>
        <v>SAN JOSE</v>
      </c>
      <c r="U27" s="718">
        <v>44</v>
      </c>
      <c r="V27" s="719">
        <f t="shared" si="3"/>
        <v>2888</v>
      </c>
      <c r="W27" s="727" t="str">
        <f t="shared" si="1"/>
        <v>DO</v>
      </c>
    </row>
    <row r="28" spans="2:23" ht="12" customHeight="1" x14ac:dyDescent="0.25">
      <c r="B28" s="759" t="s">
        <v>241</v>
      </c>
      <c r="C28" s="741">
        <v>21</v>
      </c>
      <c r="D28" s="742">
        <f t="shared" si="0"/>
        <v>3510</v>
      </c>
      <c r="E28" s="743" t="str">
        <f>IF(ISBLANK(D28),"",IF(EXACT(D28,"-"),"BYE",VLOOKUP(D28,Inscripcion!$A$1:$E$200,2,FALSE)))</f>
        <v>Fernando Jose Martinez Picado</v>
      </c>
      <c r="F28" s="744" t="str">
        <f>IF(EXACT(D28,"-"),"",VLOOKUP(D28,Inscripcion!$A$1:$E$200,3,FALSE))</f>
        <v>Corredores</v>
      </c>
      <c r="G28" s="711">
        <v>3510</v>
      </c>
      <c r="H28" s="739"/>
      <c r="I28" s="730"/>
      <c r="J28" s="739"/>
      <c r="K28" s="739"/>
      <c r="L28" s="711"/>
      <c r="M28" s="711"/>
      <c r="N28" s="704"/>
      <c r="O28" s="768" t="s">
        <v>238</v>
      </c>
      <c r="P28" s="769">
        <v>21</v>
      </c>
      <c r="Q28" s="770" t="s">
        <v>183</v>
      </c>
      <c r="R28" s="726">
        <v>4169</v>
      </c>
      <c r="S28" s="716" t="str">
        <f>IF(ISBLANK(R28),"",VLOOKUP(R28,Inscripcion!$A$1:$E$200,2,FALSE))</f>
        <v>Marco Antonio Sànchez Torres</v>
      </c>
      <c r="T28" s="717" t="str">
        <f>IF(ISBLANK(R28),"",VLOOKUP(R28,Inscripcion!$A$1:$E$200,3,FALSE))</f>
        <v>Escazú</v>
      </c>
      <c r="U28" s="718">
        <f>VLOOKUP(Q28,Rifa!$A$1:$C$100,2,FALSE)</f>
        <v>5</v>
      </c>
      <c r="V28" s="719">
        <f t="shared" si="3"/>
        <v>4169</v>
      </c>
      <c r="W28" s="727" t="str">
        <f t="shared" si="1"/>
        <v>UP</v>
      </c>
    </row>
    <row r="29" spans="2:23" ht="12" customHeight="1" x14ac:dyDescent="0.25">
      <c r="B29" s="728" t="s">
        <v>239</v>
      </c>
      <c r="C29" s="707">
        <v>22</v>
      </c>
      <c r="D29" s="708">
        <f t="shared" si="0"/>
        <v>3721</v>
      </c>
      <c r="E29" s="748" t="str">
        <f>IF(ISBLANK(D29),"",IF(EXACT(D29,"-"),"BYE",VLOOKUP(D29,Inscripcion!$A$1:$E$200,2,FALSE)))</f>
        <v>Yu Bei Chen Cen</v>
      </c>
      <c r="F29" s="710" t="str">
        <f>IF(EXACT(D29,"-"),"",VLOOKUP(D29,Inscripcion!$A$1:$E$200,3,FALSE))</f>
        <v>Escazú</v>
      </c>
      <c r="G29" s="722"/>
      <c r="H29" s="749">
        <v>3510</v>
      </c>
      <c r="I29" s="739"/>
      <c r="J29" s="739"/>
      <c r="K29" s="739"/>
      <c r="L29" s="711"/>
      <c r="M29" s="711"/>
      <c r="N29" s="704"/>
      <c r="O29" s="768" t="s">
        <v>238</v>
      </c>
      <c r="P29" s="769">
        <v>22</v>
      </c>
      <c r="Q29" s="770" t="s">
        <v>197</v>
      </c>
      <c r="R29" s="726">
        <v>3510</v>
      </c>
      <c r="S29" s="716" t="str">
        <f>IF(ISBLANK(R29),"",VLOOKUP(R29,Inscripcion!$A$1:$E$200,2,FALSE))</f>
        <v>Fernando Jose Martinez Picado</v>
      </c>
      <c r="T29" s="717" t="str">
        <f>IF(ISBLANK(R29),"",VLOOKUP(R29,Inscripcion!$A$1:$E$200,3,FALSE))</f>
        <v>Corredores</v>
      </c>
      <c r="U29" s="718">
        <f>VLOOKUP(Q29,Rifa!$A$1:$C$100,2,FALSE)</f>
        <v>21</v>
      </c>
      <c r="V29" s="719">
        <f t="shared" si="3"/>
        <v>3510</v>
      </c>
      <c r="W29" s="727" t="str">
        <f t="shared" si="1"/>
        <v>DO</v>
      </c>
    </row>
    <row r="30" spans="2:23" ht="12" customHeight="1" x14ac:dyDescent="0.25">
      <c r="B30" s="728" t="s">
        <v>239</v>
      </c>
      <c r="C30" s="707">
        <v>23</v>
      </c>
      <c r="D30" s="708">
        <f t="shared" si="0"/>
        <v>3846</v>
      </c>
      <c r="E30" s="716" t="str">
        <f>IF(ISBLANK(D30),"",IF(EXACT(D30,"-"),"BYE",VLOOKUP(D30,Inscripcion!$A$1:$E$200,2,FALSE)))</f>
        <v>Adrian Meltzer Aizenman</v>
      </c>
      <c r="F30" s="710" t="str">
        <f>IF(EXACT(D30,"-"),"",VLOOKUP(D30,Inscripcion!$A$1:$E$200,3,FALSE))</f>
        <v>Escazu</v>
      </c>
      <c r="G30" s="729">
        <v>2371</v>
      </c>
      <c r="H30" s="711"/>
      <c r="I30" s="739"/>
      <c r="J30" s="739"/>
      <c r="K30" s="739"/>
      <c r="L30" s="711"/>
      <c r="M30" s="711"/>
      <c r="N30" s="704"/>
      <c r="O30" s="768" t="s">
        <v>238</v>
      </c>
      <c r="P30" s="769">
        <v>23</v>
      </c>
      <c r="Q30" s="770" t="s">
        <v>190</v>
      </c>
      <c r="R30" s="726">
        <v>1446</v>
      </c>
      <c r="S30" s="716" t="str">
        <f>IF(ISBLANK(R30),"",VLOOKUP(R30,Inscripcion!$A$1:$E$200,2,FALSE))</f>
        <v>Pablo Andres Jimenez Carrillo</v>
      </c>
      <c r="T30" s="717" t="str">
        <f>IF(ISBLANK(R30),"",VLOOKUP(R30,Inscripcion!$A$1:$E$200,3,FALSE))</f>
        <v>TEC</v>
      </c>
      <c r="U30" s="718">
        <f>VLOOKUP(Q30,Rifa!$A$1:$C$100,2,FALSE)</f>
        <v>12</v>
      </c>
      <c r="V30" s="719">
        <f t="shared" si="3"/>
        <v>1446</v>
      </c>
      <c r="W30" s="727" t="str">
        <f t="shared" si="1"/>
        <v>UP</v>
      </c>
    </row>
    <row r="31" spans="2:23" ht="12" customHeight="1" x14ac:dyDescent="0.25">
      <c r="B31" s="750" t="s">
        <v>240</v>
      </c>
      <c r="C31" s="799">
        <v>24</v>
      </c>
      <c r="D31" s="752">
        <f t="shared" si="0"/>
        <v>2371</v>
      </c>
      <c r="E31" s="753" t="str">
        <f>IF(ISBLANK(D31),"",IF(EXACT(D31,"-"),"BYE",VLOOKUP(D31,Inscripcion!$A$1:$E$200,2,FALSE)))</f>
        <v>Juan Pablo Rodríguez Medina</v>
      </c>
      <c r="F31" s="754" t="str">
        <f>IF(EXACT(D31,"-"),"",VLOOKUP(D31,Inscripcion!$A$1:$E$200,3,FALSE))</f>
        <v>Puntarenas</v>
      </c>
      <c r="G31" s="711"/>
      <c r="H31" s="711"/>
      <c r="I31" s="739"/>
      <c r="J31" s="749">
        <v>71</v>
      </c>
      <c r="K31" s="739"/>
      <c r="L31" s="711"/>
      <c r="M31" s="711"/>
      <c r="N31" s="704"/>
      <c r="O31" s="768" t="s">
        <v>238</v>
      </c>
      <c r="P31" s="769">
        <v>24</v>
      </c>
      <c r="Q31" s="770" t="s">
        <v>191</v>
      </c>
      <c r="R31" s="726">
        <v>2764</v>
      </c>
      <c r="S31" s="716" t="str">
        <f>IF(ISBLANK(R31),"",VLOOKUP(R31,Inscripcion!$A$1:$E$200,2,FALSE))</f>
        <v>Mario Francisco Diaz Rios</v>
      </c>
      <c r="T31" s="717" t="str">
        <f>IF(ISBLANK(R31),"",VLOOKUP(R31,Inscripcion!$A$1:$E$200,3,FALSE))</f>
        <v>San Jose</v>
      </c>
      <c r="U31" s="718">
        <f>VLOOKUP(Q31,Rifa!$A$1:$C$100,2,FALSE)</f>
        <v>13</v>
      </c>
      <c r="V31" s="719">
        <f t="shared" si="3"/>
        <v>2764</v>
      </c>
      <c r="W31" s="727" t="str">
        <f t="shared" si="1"/>
        <v>UP</v>
      </c>
    </row>
    <row r="32" spans="2:23" ht="12" customHeight="1" x14ac:dyDescent="0.25">
      <c r="B32" s="740" t="s">
        <v>240</v>
      </c>
      <c r="C32" s="741">
        <v>25</v>
      </c>
      <c r="D32" s="742">
        <f t="shared" si="0"/>
        <v>3385</v>
      </c>
      <c r="E32" s="743" t="str">
        <f>IF(ISBLANK(D32),"",IF(EXACT(D32,"-"),"BYE",VLOOKUP(D32,Inscripcion!$A$1:$E$200,2,FALSE)))</f>
        <v>Joan Andres Aguero Vargas</v>
      </c>
      <c r="F32" s="744" t="str">
        <f>IF(EXACT(D32,"-"),"",VLOOKUP(D32,Inscripcion!$A$1:$E$200,3,FALSE))</f>
        <v>Escazu</v>
      </c>
      <c r="G32" s="711">
        <v>3385</v>
      </c>
      <c r="H32" s="711"/>
      <c r="I32" s="739"/>
      <c r="J32" s="711"/>
      <c r="K32" s="739"/>
      <c r="L32" s="711"/>
      <c r="M32" s="711"/>
      <c r="N32" s="704"/>
      <c r="O32" s="768" t="s">
        <v>238</v>
      </c>
      <c r="P32" s="769">
        <v>25</v>
      </c>
      <c r="Q32" s="770" t="s">
        <v>224</v>
      </c>
      <c r="R32" s="726">
        <v>3426</v>
      </c>
      <c r="S32" s="716" t="str">
        <f>IF(ISBLANK(R32),"",VLOOKUP(R32,Inscripcion!$A$1:$E$200,2,FALSE))</f>
        <v>Thaylin Garbanzo Ulate</v>
      </c>
      <c r="T32" s="717" t="str">
        <f>IF(ISBLANK(R32),"",VLOOKUP(R32,Inscripcion!$A$1:$E$200,3,FALSE))</f>
        <v>Escazu</v>
      </c>
      <c r="U32" s="718">
        <f>VLOOKUP(Q32,Rifa!$A$1:$C$100,2,FALSE)</f>
        <v>52</v>
      </c>
      <c r="V32" s="719">
        <f t="shared" si="3"/>
        <v>3426</v>
      </c>
      <c r="W32" s="727" t="str">
        <f t="shared" si="1"/>
        <v>DO</v>
      </c>
    </row>
    <row r="33" spans="2:23" ht="12" customHeight="1" x14ac:dyDescent="0.25">
      <c r="B33" s="728" t="s">
        <v>239</v>
      </c>
      <c r="C33" s="707">
        <v>26</v>
      </c>
      <c r="D33" s="708">
        <f t="shared" si="0"/>
        <v>3324</v>
      </c>
      <c r="E33" s="748" t="str">
        <f>IF(ISBLANK(D33),"",IF(EXACT(D33,"-"),"BYE",VLOOKUP(D33,Inscripcion!$A$1:$E$200,2,FALSE)))</f>
        <v>Sofia Alejandra Saborio Anchia</v>
      </c>
      <c r="F33" s="710" t="str">
        <f>IF(EXACT(D33,"-"),"",VLOOKUP(D33,Inscripcion!$A$1:$E$200,3,FALSE))</f>
        <v>Aserri</v>
      </c>
      <c r="G33" s="722"/>
      <c r="H33" s="711">
        <v>3874</v>
      </c>
      <c r="I33" s="739"/>
      <c r="J33" s="711"/>
      <c r="K33" s="739"/>
      <c r="L33" s="711"/>
      <c r="M33" s="711"/>
      <c r="N33" s="704"/>
      <c r="O33" s="768" t="s">
        <v>238</v>
      </c>
      <c r="P33" s="769">
        <v>26</v>
      </c>
      <c r="Q33" s="770" t="s">
        <v>218</v>
      </c>
      <c r="R33" s="726">
        <v>3696</v>
      </c>
      <c r="S33" s="716" t="str">
        <f>IF(ISBLANK(R33),"",VLOOKUP(R33,Inscripcion!$A$1:$E$200,2,FALSE))</f>
        <v>Nicolas Ceciliano Esquivel</v>
      </c>
      <c r="T33" s="717" t="str">
        <f>IF(ISBLANK(R33),"",VLOOKUP(R33,Inscripcion!$A$1:$E$200,3,FALSE))</f>
        <v>Perez zeledon</v>
      </c>
      <c r="U33" s="718">
        <v>53</v>
      </c>
      <c r="V33" s="719">
        <f t="shared" si="3"/>
        <v>3696</v>
      </c>
      <c r="W33" s="727" t="str">
        <f t="shared" si="1"/>
        <v>DO</v>
      </c>
    </row>
    <row r="34" spans="2:23" ht="12" customHeight="1" x14ac:dyDescent="0.25">
      <c r="B34" s="728" t="s">
        <v>239</v>
      </c>
      <c r="C34" s="707">
        <v>27</v>
      </c>
      <c r="D34" s="708">
        <f t="shared" si="0"/>
        <v>400</v>
      </c>
      <c r="E34" s="716" t="str">
        <f>IF(ISBLANK(D34),"",IF(EXACT(D34,"-"),"BYE",VLOOKUP(D34,Inscripcion!$A$1:$E$200,2,FALSE)))</f>
        <v>Josué Solano</v>
      </c>
      <c r="F34" s="710" t="str">
        <f>IF(EXACT(D34,"-"),"",VLOOKUP(D34,Inscripcion!$A$1:$E$200,3,FALSE))</f>
        <v>Escazu</v>
      </c>
      <c r="G34" s="729">
        <v>3874</v>
      </c>
      <c r="H34" s="730"/>
      <c r="I34" s="739"/>
      <c r="J34" s="711"/>
      <c r="K34" s="739"/>
      <c r="L34" s="711"/>
      <c r="M34" s="711"/>
      <c r="N34" s="704"/>
      <c r="O34" s="768" t="s">
        <v>238</v>
      </c>
      <c r="P34" s="769">
        <v>27</v>
      </c>
      <c r="Q34" s="770" t="s">
        <v>219</v>
      </c>
      <c r="R34" s="726">
        <v>3722</v>
      </c>
      <c r="S34" s="716" t="str">
        <f>IF(ISBLANK(R34),"",VLOOKUP(R34,Inscripcion!$A$1:$E$200,2,FALSE))</f>
        <v>Matías Pérez De La Cuesta</v>
      </c>
      <c r="T34" s="717" t="str">
        <f>IF(ISBLANK(R34),"",VLOOKUP(R34,Inscripcion!$A$1:$E$200,3,FALSE))</f>
        <v>Escazú</v>
      </c>
      <c r="U34" s="718">
        <f>VLOOKUP(Q34,Rifa!$A$1:$C$100,2,FALSE)</f>
        <v>45</v>
      </c>
      <c r="V34" s="719">
        <f t="shared" si="3"/>
        <v>3722</v>
      </c>
      <c r="W34" s="727" t="str">
        <f t="shared" si="1"/>
        <v>DO</v>
      </c>
    </row>
    <row r="35" spans="2:23" ht="12" customHeight="1" x14ac:dyDescent="0.25">
      <c r="B35" s="734" t="s">
        <v>240</v>
      </c>
      <c r="C35" s="735">
        <v>28</v>
      </c>
      <c r="D35" s="736">
        <f t="shared" si="0"/>
        <v>3874</v>
      </c>
      <c r="E35" s="737" t="str">
        <f>IF(ISBLANK(D35),"",IF(EXACT(D35,"-"),"BYE",VLOOKUP(D35,Inscripcion!$A$1:$E$200,2,FALSE)))</f>
        <v>William Fernandez Duarte</v>
      </c>
      <c r="F35" s="738" t="str">
        <f>IF(EXACT(D35,"-"),"",VLOOKUP(D35,Inscripcion!$A$1:$E$200,3,FALSE))</f>
        <v>Perez Zeledon</v>
      </c>
      <c r="G35" s="711"/>
      <c r="H35" s="739"/>
      <c r="I35" s="749">
        <v>3874</v>
      </c>
      <c r="J35" s="711"/>
      <c r="K35" s="739"/>
      <c r="L35" s="711"/>
      <c r="M35" s="711"/>
      <c r="N35" s="704"/>
      <c r="O35" s="768" t="s">
        <v>238</v>
      </c>
      <c r="P35" s="769">
        <v>28</v>
      </c>
      <c r="Q35" s="770" t="s">
        <v>232</v>
      </c>
      <c r="R35" s="726">
        <v>3423</v>
      </c>
      <c r="S35" s="716" t="str">
        <f>IF(ISBLANK(R35),"",VLOOKUP(R35,Inscripcion!$A$1:$E$200,2,FALSE))</f>
        <v>Kiany Martinez Jimenez</v>
      </c>
      <c r="T35" s="717" t="str">
        <f>IF(ISBLANK(R35),"",VLOOKUP(R35,Inscripcion!$A$1:$E$200,3,FALSE))</f>
        <v>Esparza</v>
      </c>
      <c r="U35" s="718">
        <f>VLOOKUP(Q35,Rifa!$A$1:$C$100,2,FALSE)</f>
        <v>60</v>
      </c>
      <c r="V35" s="719">
        <f t="shared" si="3"/>
        <v>3423</v>
      </c>
      <c r="W35" s="727" t="str">
        <f t="shared" si="1"/>
        <v>DO</v>
      </c>
    </row>
    <row r="36" spans="2:23" ht="12" customHeight="1" x14ac:dyDescent="0.25">
      <c r="B36" s="740" t="s">
        <v>240</v>
      </c>
      <c r="C36" s="741">
        <v>29</v>
      </c>
      <c r="D36" s="742">
        <f t="shared" si="0"/>
        <v>3756</v>
      </c>
      <c r="E36" s="743" t="str">
        <f>IF(ISBLANK(D36),"",IF(EXACT(D36,"-"),"BYE",VLOOKUP(D36,Inscripcion!$A$1:$E$200,2,FALSE)))</f>
        <v>Samghi Daniela Yan Wu</v>
      </c>
      <c r="F36" s="744" t="str">
        <f>IF(EXACT(D36,"-"),"",VLOOKUP(D36,Inscripcion!$A$1:$E$200,3,FALSE))</f>
        <v>San José</v>
      </c>
      <c r="G36" s="711">
        <v>3756</v>
      </c>
      <c r="H36" s="739"/>
      <c r="I36" s="711"/>
      <c r="J36" s="711"/>
      <c r="K36" s="739"/>
      <c r="L36" s="711"/>
      <c r="M36" s="711"/>
      <c r="N36" s="704"/>
      <c r="O36" s="768" t="s">
        <v>238</v>
      </c>
      <c r="P36" s="769">
        <v>29</v>
      </c>
      <c r="Q36" s="770" t="s">
        <v>243</v>
      </c>
      <c r="R36" s="726"/>
      <c r="S36" s="716" t="str">
        <f>IF(ISBLANK(R36),"",VLOOKUP(R36,Inscripcion!$A$1:$E$200,2,FALSE))</f>
        <v/>
      </c>
      <c r="T36" s="717" t="str">
        <f>IF(ISBLANK(R36),"",VLOOKUP(R36,Inscripcion!$A$1:$E$200,3,FALSE))</f>
        <v/>
      </c>
      <c r="U36" s="718" t="e">
        <f>VLOOKUP(Q36,Rifa!$A$1:$C$100,2,FALSE)</f>
        <v>#N/A</v>
      </c>
      <c r="V36" s="719" t="str">
        <f t="shared" si="3"/>
        <v>-</v>
      </c>
      <c r="W36" s="727" t="e">
        <f t="shared" si="1"/>
        <v>#N/A</v>
      </c>
    </row>
    <row r="37" spans="2:23" ht="12" customHeight="1" x14ac:dyDescent="0.25">
      <c r="B37" s="728" t="s">
        <v>239</v>
      </c>
      <c r="C37" s="707">
        <v>30</v>
      </c>
      <c r="D37" s="708">
        <f t="shared" si="0"/>
        <v>4079</v>
      </c>
      <c r="E37" s="748" t="str">
        <f>IF(ISBLANK(D37),"",IF(EXACT(D37,"-"),"BYE",VLOOKUP(D37,Inscripcion!$A$1:$E$200,2,FALSE)))</f>
        <v>Matías Rojas Pérez</v>
      </c>
      <c r="F37" s="710" t="str">
        <f>IF(EXACT(D37,"-"),"",VLOOKUP(D37,Inscripcion!$A$1:$E$200,3,FALSE))</f>
        <v>Corredores</v>
      </c>
      <c r="G37" s="722"/>
      <c r="H37" s="749">
        <v>3756</v>
      </c>
      <c r="I37" s="711"/>
      <c r="J37" s="711"/>
      <c r="K37" s="739"/>
      <c r="L37" s="711"/>
      <c r="M37" s="711"/>
      <c r="N37" s="704"/>
      <c r="O37" s="768" t="s">
        <v>238</v>
      </c>
      <c r="P37" s="769">
        <v>30</v>
      </c>
      <c r="Q37" s="770" t="s">
        <v>244</v>
      </c>
      <c r="R37" s="726"/>
      <c r="S37" s="716" t="str">
        <f>IF(ISBLANK(R37),"",VLOOKUP(R37,Inscripcion!$A$1:$E$200,2,FALSE))</f>
        <v/>
      </c>
      <c r="T37" s="717" t="str">
        <f>IF(ISBLANK(R37),"",VLOOKUP(R37,Inscripcion!$A$1:$E$200,3,FALSE))</f>
        <v/>
      </c>
      <c r="U37" s="718" t="e">
        <f>VLOOKUP(Q37,Rifa!$A$1:$C$100,2,FALSE)</f>
        <v>#N/A</v>
      </c>
      <c r="V37" s="719" t="str">
        <f t="shared" si="3"/>
        <v>-</v>
      </c>
      <c r="W37" s="727" t="e">
        <f t="shared" si="1"/>
        <v>#N/A</v>
      </c>
    </row>
    <row r="38" spans="2:23" ht="12" customHeight="1" x14ac:dyDescent="0.25">
      <c r="B38" s="760"/>
      <c r="C38" s="707">
        <v>31</v>
      </c>
      <c r="D38" s="708" t="str">
        <f t="shared" si="0"/>
        <v>-</v>
      </c>
      <c r="E38" s="716" t="str">
        <f>IF(ISBLANK(D38),"",IF(EXACT(D38,"-"),"BYE",VLOOKUP(D38,Inscripcion!$A$1:$E$200,2,FALSE)))</f>
        <v>BYE</v>
      </c>
      <c r="F38" s="710" t="str">
        <f>IF(EXACT(D38,"-"),"",VLOOKUP(D38,Inscripcion!$A$1:$E$200,3,FALSE))</f>
        <v/>
      </c>
      <c r="G38" s="729">
        <v>3012</v>
      </c>
      <c r="H38" s="711"/>
      <c r="I38" s="711"/>
      <c r="J38" s="711"/>
      <c r="K38" s="739"/>
      <c r="L38" s="711"/>
      <c r="M38" s="711"/>
      <c r="N38" s="704"/>
      <c r="O38" s="768" t="s">
        <v>238</v>
      </c>
      <c r="P38" s="769">
        <v>31</v>
      </c>
      <c r="Q38" s="770" t="s">
        <v>245</v>
      </c>
      <c r="R38" s="726"/>
      <c r="S38" s="716" t="str">
        <f>IF(ISBLANK(R38),"",VLOOKUP(R38,Inscripcion!$A$1:$E$200,2,FALSE))</f>
        <v/>
      </c>
      <c r="T38" s="717" t="str">
        <f>IF(ISBLANK(R38),"",VLOOKUP(R38,Inscripcion!$A$1:$E$200,3,FALSE))</f>
        <v/>
      </c>
      <c r="U38" s="718" t="e">
        <f>VLOOKUP(Q38,Rifa!$A$1:$C$100,2,FALSE)</f>
        <v>#N/A</v>
      </c>
      <c r="V38" s="719" t="str">
        <f t="shared" si="3"/>
        <v>-</v>
      </c>
      <c r="W38" s="727" t="e">
        <f t="shared" si="1"/>
        <v>#N/A</v>
      </c>
    </row>
    <row r="39" spans="2:23" ht="12" customHeight="1" x14ac:dyDescent="0.25">
      <c r="B39" s="771" t="s">
        <v>246</v>
      </c>
      <c r="C39" s="772">
        <v>32</v>
      </c>
      <c r="D39" s="773">
        <f t="shared" si="0"/>
        <v>3012</v>
      </c>
      <c r="E39" s="774" t="str">
        <f>IF(ISBLANK(D39),"",IF(EXACT(D39,"-"),"BYE",VLOOKUP(D39,Inscripcion!$A$1:$E$200,2,FALSE)))</f>
        <v>Bernardo Chang Gonzalez</v>
      </c>
      <c r="F39" s="775" t="str">
        <f>IF(EXACT(D39,"-"),"",VLOOKUP(D39,Inscripcion!$A$1:$E$200,3,FALSE))</f>
        <v>Mora</v>
      </c>
      <c r="G39" s="711"/>
      <c r="H39" s="711"/>
      <c r="I39" s="711"/>
      <c r="J39" s="711"/>
      <c r="K39" s="711"/>
      <c r="L39" s="766">
        <v>4169</v>
      </c>
      <c r="M39" s="711"/>
      <c r="N39" s="776"/>
      <c r="O39" s="768" t="s">
        <v>238</v>
      </c>
      <c r="P39" s="769">
        <v>32</v>
      </c>
      <c r="Q39" s="770" t="s">
        <v>247</v>
      </c>
      <c r="R39" s="726"/>
      <c r="S39" s="716" t="str">
        <f>IF(ISBLANK(R39),"",VLOOKUP(R39,Inscripcion!$A$1:$E$200,2,FALSE))</f>
        <v/>
      </c>
      <c r="T39" s="717" t="str">
        <f>IF(ISBLANK(R39),"",VLOOKUP(R39,Inscripcion!$A$1:$E$200,3,FALSE))</f>
        <v/>
      </c>
      <c r="U39" s="718" t="e">
        <f>VLOOKUP(Q39,Rifa!$A$1:$C$100,2,FALSE)</f>
        <v>#N/A</v>
      </c>
      <c r="V39" s="719" t="str">
        <f t="shared" si="3"/>
        <v>-</v>
      </c>
      <c r="W39" s="727" t="e">
        <f t="shared" si="1"/>
        <v>#N/A</v>
      </c>
    </row>
    <row r="40" spans="2:23" ht="12" customHeight="1" x14ac:dyDescent="0.25">
      <c r="B40" s="777" t="s">
        <v>246</v>
      </c>
      <c r="C40" s="741">
        <v>33</v>
      </c>
      <c r="D40" s="742">
        <f t="shared" ref="D40:D71" si="4">VLOOKUP(C40,$U$8:$Y$200,2,FALSE)</f>
        <v>4113</v>
      </c>
      <c r="E40" s="743" t="str">
        <f>IF(ISBLANK(D40),"",IF(EXACT(D40,"-"),"BYE",VLOOKUP(D40,Inscripcion!$A$1:$E$200,2,FALSE)))</f>
        <v>Adrian Josué Rojas Carvajal</v>
      </c>
      <c r="F40" s="744" t="str">
        <f>IF(EXACT(D40,"-"),"",VLOOKUP(D40,Inscripcion!$A$1:$E$200,3,FALSE))</f>
        <v>Perez Zeledon</v>
      </c>
      <c r="G40" s="711">
        <v>4113</v>
      </c>
      <c r="H40" s="711"/>
      <c r="I40" s="711"/>
      <c r="J40" s="711"/>
      <c r="K40" s="711"/>
      <c r="L40" s="778"/>
      <c r="M40" s="711"/>
      <c r="N40" s="776"/>
      <c r="W40" s="705"/>
    </row>
    <row r="41" spans="2:23" ht="12" customHeight="1" x14ac:dyDescent="0.25">
      <c r="B41" s="760"/>
      <c r="C41" s="707">
        <v>34</v>
      </c>
      <c r="D41" s="708" t="str">
        <f t="shared" si="4"/>
        <v>-</v>
      </c>
      <c r="E41" s="748" t="str">
        <f>IF(ISBLANK(D41),"",IF(EXACT(D41,"-"),"BYE",VLOOKUP(D41,Inscripcion!$A$1:$E$200,2,FALSE)))</f>
        <v>BYE</v>
      </c>
      <c r="F41" s="710" t="str">
        <f>IF(EXACT(D41,"-"),"",VLOOKUP(D41,Inscripcion!$A$1:$E$200,3,FALSE))</f>
        <v/>
      </c>
      <c r="G41" s="722"/>
      <c r="H41" s="711">
        <v>4113</v>
      </c>
      <c r="I41" s="711"/>
      <c r="J41" s="711"/>
      <c r="K41" s="739"/>
      <c r="L41" s="711"/>
      <c r="M41" s="711"/>
      <c r="N41" s="776"/>
      <c r="O41" s="779"/>
      <c r="P41" s="779"/>
      <c r="Q41" s="779"/>
      <c r="R41" s="800" t="s">
        <v>248</v>
      </c>
      <c r="S41" s="801"/>
      <c r="T41" s="801"/>
      <c r="U41" s="801"/>
      <c r="V41" s="801"/>
      <c r="W41" s="802"/>
    </row>
    <row r="42" spans="2:23" ht="12" customHeight="1" x14ac:dyDescent="0.25">
      <c r="B42" s="728" t="s">
        <v>239</v>
      </c>
      <c r="C42" s="707">
        <v>35</v>
      </c>
      <c r="D42" s="708">
        <f t="shared" si="4"/>
        <v>3467</v>
      </c>
      <c r="E42" s="716" t="str">
        <f>IF(ISBLANK(D42),"",IF(EXACT(D42,"-"),"BYE",VLOOKUP(D42,Inscripcion!$A$1:$E$200,2,FALSE)))</f>
        <v>Mathias Garbanzo Ulate</v>
      </c>
      <c r="F42" s="710" t="str">
        <f>IF(EXACT(D42,"-"),"",VLOOKUP(D42,Inscripcion!$A$1:$E$200,3,FALSE))</f>
        <v>Escazu</v>
      </c>
      <c r="G42" s="729">
        <v>3467</v>
      </c>
      <c r="H42" s="730"/>
      <c r="I42" s="711"/>
      <c r="J42" s="711"/>
      <c r="K42" s="739"/>
      <c r="L42" s="711"/>
      <c r="M42" s="711"/>
      <c r="N42" s="780"/>
      <c r="O42" s="781" t="s">
        <v>238</v>
      </c>
      <c r="P42" s="782">
        <v>1</v>
      </c>
      <c r="Q42" s="783" t="s">
        <v>220</v>
      </c>
      <c r="R42" s="715">
        <v>2573</v>
      </c>
      <c r="S42" s="716" t="str">
        <f>IF(ISBLANK(R42),"",VLOOKUP(R42,Inscripcion!$A$1:$E$200,2,FALSE))</f>
        <v>Luis Alonso Rojas Umaña</v>
      </c>
      <c r="T42" s="717" t="str">
        <f>IF(ISBLANK(R42),"",VLOOKUP(R42,Inscripcion!$A$1:$E$200,3,FALSE))</f>
        <v>La Lucha-Buenos aires</v>
      </c>
      <c r="U42" s="718">
        <f>VLOOKUP(Q42,Rifa!$A$1:$C$100,2,FALSE)</f>
        <v>46</v>
      </c>
      <c r="V42" s="719">
        <f t="shared" ref="V42:V73" si="5">IF(ISBLANK(R42),"-",R42)</f>
        <v>2573</v>
      </c>
      <c r="W42" s="720" t="str">
        <f t="shared" ref="W42:W73" si="6">IF(W8="","",IF(W8="UP","DO",IF(W8="DO","UP","")))</f>
        <v>DO</v>
      </c>
    </row>
    <row r="43" spans="2:23" ht="12" customHeight="1" x14ac:dyDescent="0.25">
      <c r="B43" s="734" t="s">
        <v>240</v>
      </c>
      <c r="C43" s="735">
        <v>36</v>
      </c>
      <c r="D43" s="736">
        <f t="shared" si="4"/>
        <v>263</v>
      </c>
      <c r="E43" s="737" t="str">
        <f>IF(ISBLANK(D43),"",IF(EXACT(D43,"-"),"BYE",VLOOKUP(D43,Inscripcion!$A$1:$E$200,2,FALSE)))</f>
        <v>Richard Jiménez Ugalde</v>
      </c>
      <c r="F43" s="738" t="str">
        <f>IF(EXACT(D43,"-"),"",VLOOKUP(D43,Inscripcion!$A$1:$E$200,3,FALSE))</f>
        <v>Mora</v>
      </c>
      <c r="G43" s="711"/>
      <c r="H43" s="739"/>
      <c r="I43" s="711">
        <v>3634</v>
      </c>
      <c r="J43" s="711"/>
      <c r="K43" s="739"/>
      <c r="L43" s="711"/>
      <c r="M43" s="711"/>
      <c r="N43" s="780"/>
      <c r="O43" s="784" t="s">
        <v>238</v>
      </c>
      <c r="P43" s="785">
        <v>2</v>
      </c>
      <c r="Q43" s="786" t="s">
        <v>195</v>
      </c>
      <c r="R43" s="726">
        <v>2295</v>
      </c>
      <c r="S43" s="716" t="str">
        <f>IF(ISBLANK(R43),"",VLOOKUP(R43,Inscripcion!$A$1:$E$200,2,FALSE))</f>
        <v>Alberto Alan Li</v>
      </c>
      <c r="T43" s="717" t="str">
        <f>IF(ISBLANK(R43),"",VLOOKUP(R43,Inscripcion!$A$1:$E$200,3,FALSE))</f>
        <v>Escazu</v>
      </c>
      <c r="U43" s="718">
        <f>VLOOKUP(Q43,Rifa!$A$1:$C$100,2,FALSE)</f>
        <v>19</v>
      </c>
      <c r="V43" s="719">
        <f t="shared" si="5"/>
        <v>2295</v>
      </c>
      <c r="W43" s="727" t="str">
        <f t="shared" si="6"/>
        <v>UP</v>
      </c>
    </row>
    <row r="44" spans="2:23" ht="12" customHeight="1" x14ac:dyDescent="0.25">
      <c r="B44" s="740" t="s">
        <v>240</v>
      </c>
      <c r="C44" s="741">
        <v>37</v>
      </c>
      <c r="D44" s="742">
        <f t="shared" si="4"/>
        <v>3963</v>
      </c>
      <c r="E44" s="743" t="str">
        <f>IF(ISBLANK(D44),"",IF(EXACT(D44,"-"),"BYE",VLOOKUP(D44,Inscripcion!$A$1:$E$200,2,FALSE)))</f>
        <v>Diego Cordero</v>
      </c>
      <c r="F44" s="744" t="str">
        <f>IF(EXACT(D44,"-"),"",VLOOKUP(D44,Inscripcion!$A$1:$E$200,3,FALSE))</f>
        <v>CCDR Jimenez</v>
      </c>
      <c r="G44" s="711">
        <v>3963</v>
      </c>
      <c r="H44" s="739"/>
      <c r="I44" s="730"/>
      <c r="J44" s="711"/>
      <c r="K44" s="739"/>
      <c r="L44" s="711"/>
      <c r="M44" s="711"/>
      <c r="N44" s="780"/>
      <c r="O44" s="784" t="s">
        <v>238</v>
      </c>
      <c r="P44" s="785">
        <v>3</v>
      </c>
      <c r="Q44" s="786" t="s">
        <v>192</v>
      </c>
      <c r="R44" s="726">
        <v>3161</v>
      </c>
      <c r="S44" s="716" t="str">
        <f>IF(ISBLANK(R44),"",VLOOKUP(R44,Inscripcion!$A$1:$E$200,2,FALSE))</f>
        <v>Jose Daniel Mora Fuentes</v>
      </c>
      <c r="T44" s="717" t="str">
        <f>IF(ISBLANK(R44),"",VLOOKUP(R44,Inscripcion!$A$1:$E$200,3,FALSE))</f>
        <v>Santa Ana</v>
      </c>
      <c r="U44" s="718">
        <f>VLOOKUP(Q44,Rifa!$A$1:$C$100,2,FALSE)</f>
        <v>14</v>
      </c>
      <c r="V44" s="719">
        <f t="shared" si="5"/>
        <v>3161</v>
      </c>
      <c r="W44" s="727" t="str">
        <f t="shared" si="6"/>
        <v>UP</v>
      </c>
    </row>
    <row r="45" spans="2:23" ht="12" customHeight="1" x14ac:dyDescent="0.25">
      <c r="B45" s="728" t="s">
        <v>239</v>
      </c>
      <c r="C45" s="707">
        <v>38</v>
      </c>
      <c r="D45" s="708">
        <f t="shared" si="4"/>
        <v>2887</v>
      </c>
      <c r="E45" s="748" t="str">
        <f>IF(ISBLANK(D45),"",IF(EXACT(D45,"-"),"BYE",VLOOKUP(D45,Inscripcion!$A$1:$E$200,2,FALSE)))</f>
        <v>Byron Esteban Arriaga Barrientos</v>
      </c>
      <c r="F45" s="710" t="str">
        <f>IF(EXACT(D45,"-"),"",VLOOKUP(D45,Inscripcion!$A$1:$E$200,3,FALSE))</f>
        <v>CCDR Desamparados</v>
      </c>
      <c r="G45" s="722"/>
      <c r="H45" s="749">
        <v>3634</v>
      </c>
      <c r="I45" s="739"/>
      <c r="J45" s="711"/>
      <c r="K45" s="739"/>
      <c r="L45" s="711"/>
      <c r="M45" s="711"/>
      <c r="N45" s="780"/>
      <c r="O45" s="784" t="s">
        <v>238</v>
      </c>
      <c r="P45" s="785">
        <v>4</v>
      </c>
      <c r="Q45" s="786" t="s">
        <v>212</v>
      </c>
      <c r="R45" s="726">
        <v>2887</v>
      </c>
      <c r="S45" s="716" t="str">
        <f>IF(ISBLANK(R45),"",VLOOKUP(R45,Inscripcion!$A$1:$E$200,2,FALSE))</f>
        <v>Byron Esteban Arriaga Barrientos</v>
      </c>
      <c r="T45" s="717" t="str">
        <f>IF(ISBLANK(R45),"",VLOOKUP(R45,Inscripcion!$A$1:$E$200,3,FALSE))</f>
        <v>CCDR Desamparados</v>
      </c>
      <c r="U45" s="718">
        <f>VLOOKUP(Q45,Rifa!$A$1:$C$100,2,FALSE)</f>
        <v>38</v>
      </c>
      <c r="V45" s="719">
        <f t="shared" si="5"/>
        <v>2887</v>
      </c>
      <c r="W45" s="727" t="str">
        <f t="shared" si="6"/>
        <v>UP</v>
      </c>
    </row>
    <row r="46" spans="2:23" ht="12" customHeight="1" x14ac:dyDescent="0.25">
      <c r="B46" s="728" t="s">
        <v>239</v>
      </c>
      <c r="C46" s="707">
        <v>39</v>
      </c>
      <c r="D46" s="708">
        <f t="shared" si="4"/>
        <v>3720</v>
      </c>
      <c r="E46" s="716" t="str">
        <f>IF(ISBLANK(D46),"",IF(EXACT(D46,"-"),"BYE",VLOOKUP(D46,Inscripcion!$A$1:$E$200,2,FALSE)))</f>
        <v>Yu Lei Chen Cen</v>
      </c>
      <c r="F46" s="710" t="str">
        <f>IF(EXACT(D46,"-"),"",VLOOKUP(D46,Inscripcion!$A$1:$E$200,3,FALSE))</f>
        <v>Escazú</v>
      </c>
      <c r="G46" s="729">
        <v>3634</v>
      </c>
      <c r="H46" s="711"/>
      <c r="I46" s="739"/>
      <c r="J46" s="711"/>
      <c r="K46" s="739"/>
      <c r="L46" s="711"/>
      <c r="M46" s="711"/>
      <c r="N46" s="780"/>
      <c r="O46" s="784" t="s">
        <v>238</v>
      </c>
      <c r="P46" s="785">
        <v>5</v>
      </c>
      <c r="Q46" s="786" t="s">
        <v>203</v>
      </c>
      <c r="R46" s="726">
        <v>3324</v>
      </c>
      <c r="S46" s="716" t="str">
        <f>IF(ISBLANK(R46),"",VLOOKUP(R46,Inscripcion!$A$1:$E$200,2,FALSE))</f>
        <v>Sofia Alejandra Saborio Anchia</v>
      </c>
      <c r="T46" s="717" t="str">
        <f>IF(ISBLANK(R46),"",VLOOKUP(R46,Inscripcion!$A$1:$E$200,3,FALSE))</f>
        <v>Aserri</v>
      </c>
      <c r="U46" s="718">
        <v>26</v>
      </c>
      <c r="V46" s="719">
        <f t="shared" si="5"/>
        <v>3324</v>
      </c>
      <c r="W46" s="727" t="str">
        <f t="shared" si="6"/>
        <v>UP</v>
      </c>
    </row>
    <row r="47" spans="2:23" ht="15.75" customHeight="1" x14ac:dyDescent="0.25">
      <c r="B47" s="750" t="s">
        <v>240</v>
      </c>
      <c r="C47" s="751">
        <v>40</v>
      </c>
      <c r="D47" s="752">
        <f t="shared" si="4"/>
        <v>3634</v>
      </c>
      <c r="E47" s="753" t="str">
        <f>IF(ISBLANK(D47),"",IF(EXACT(D47,"-"),"BYE",VLOOKUP(D47,Inscripcion!$A$1:$E$200,2,FALSE)))</f>
        <v>Yuen Zuñiga Murillo</v>
      </c>
      <c r="F47" s="754" t="str">
        <f>IF(EXACT(D47,"-"),"",VLOOKUP(D47,Inscripcion!$A$1:$E$200,3,FALSE))</f>
        <v>Corredores</v>
      </c>
      <c r="G47" s="711"/>
      <c r="H47" s="711"/>
      <c r="I47" s="739"/>
      <c r="J47" s="711">
        <v>3634</v>
      </c>
      <c r="K47" s="739"/>
      <c r="L47" s="711"/>
      <c r="O47" s="784" t="s">
        <v>238</v>
      </c>
      <c r="P47" s="785">
        <v>6</v>
      </c>
      <c r="Q47" s="786" t="s">
        <v>188</v>
      </c>
      <c r="R47" s="726">
        <v>4085</v>
      </c>
      <c r="S47" s="716" t="str">
        <f>IF(ISBLANK(R47),"",VLOOKUP(R47,Inscripcion!$A$1:$E$200,2,FALSE))</f>
        <v>Allan Obando Flores</v>
      </c>
      <c r="T47" s="717" t="str">
        <f>IF(ISBLANK(R47),"",VLOOKUP(R47,Inscripcion!$A$1:$E$200,3,FALSE))</f>
        <v>Santo Domingo</v>
      </c>
      <c r="U47" s="718">
        <f>VLOOKUP(Q47,Rifa!$A$1:$C$100,2,FALSE)</f>
        <v>10</v>
      </c>
      <c r="V47" s="719">
        <f t="shared" si="5"/>
        <v>4085</v>
      </c>
      <c r="W47" s="727" t="str">
        <f t="shared" si="6"/>
        <v>UP</v>
      </c>
    </row>
    <row r="48" spans="2:23" ht="15" customHeight="1" x14ac:dyDescent="0.25">
      <c r="B48" s="740" t="s">
        <v>240</v>
      </c>
      <c r="C48" s="741">
        <v>41</v>
      </c>
      <c r="D48" s="742">
        <f t="shared" si="4"/>
        <v>3896</v>
      </c>
      <c r="E48" s="743" t="str">
        <f>IF(ISBLANK(D48),"",IF(EXACT(D48,"-"),"BYE",VLOOKUP(D48,Inscripcion!$A$1:$E$200,2,FALSE)))</f>
        <v>Moises Dani Campos Cruz</v>
      </c>
      <c r="F48" s="744" t="str">
        <f>IF(EXACT(D48,"-"),"",VLOOKUP(D48,Inscripcion!$A$1:$E$200,3,FALSE))</f>
        <v>Alajuela</v>
      </c>
      <c r="G48" s="711">
        <v>3896</v>
      </c>
      <c r="H48" s="711"/>
      <c r="I48" s="739"/>
      <c r="J48" s="730"/>
      <c r="K48" s="739"/>
      <c r="L48" s="711"/>
      <c r="O48" s="784" t="s">
        <v>238</v>
      </c>
      <c r="P48" s="785">
        <v>7</v>
      </c>
      <c r="Q48" s="786" t="s">
        <v>216</v>
      </c>
      <c r="R48" s="726">
        <v>3234</v>
      </c>
      <c r="S48" s="716" t="str">
        <f>IF(ISBLANK(R48),"",VLOOKUP(R48,Inscripcion!$A$1:$E$200,2,FALSE))</f>
        <v>Lukas Ceciliano Esquivel</v>
      </c>
      <c r="T48" s="717" t="str">
        <f>IF(ISBLANK(R48),"",VLOOKUP(R48,Inscripcion!$A$1:$E$200,3,FALSE))</f>
        <v>Perez Zeledon</v>
      </c>
      <c r="U48" s="718">
        <f>VLOOKUP(Q48,Rifa!$A$1:$C$100,2,FALSE)</f>
        <v>42</v>
      </c>
      <c r="V48" s="719">
        <f t="shared" si="5"/>
        <v>3234</v>
      </c>
      <c r="W48" s="727" t="str">
        <f t="shared" si="6"/>
        <v>DO</v>
      </c>
    </row>
    <row r="49" spans="2:23" ht="15" customHeight="1" x14ac:dyDescent="0.25">
      <c r="B49" s="728" t="s">
        <v>239</v>
      </c>
      <c r="C49" s="707">
        <v>42</v>
      </c>
      <c r="D49" s="708">
        <f t="shared" si="4"/>
        <v>3234</v>
      </c>
      <c r="E49" s="748" t="str">
        <f>IF(ISBLANK(D49),"",IF(EXACT(D49,"-"),"BYE",VLOOKUP(D49,Inscripcion!$A$1:$E$200,2,FALSE)))</f>
        <v>Lukas Ceciliano Esquivel</v>
      </c>
      <c r="F49" s="710" t="str">
        <f>IF(EXACT(D49,"-"),"",VLOOKUP(D49,Inscripcion!$A$1:$E$200,3,FALSE))</f>
        <v>Perez Zeledon</v>
      </c>
      <c r="G49" s="722"/>
      <c r="H49" s="711">
        <v>2888</v>
      </c>
      <c r="I49" s="739"/>
      <c r="J49" s="739"/>
      <c r="K49" s="739"/>
      <c r="L49" s="711"/>
      <c r="O49" s="784" t="s">
        <v>238</v>
      </c>
      <c r="P49" s="785">
        <v>8</v>
      </c>
      <c r="Q49" s="786" t="s">
        <v>230</v>
      </c>
      <c r="R49" s="726">
        <v>3561</v>
      </c>
      <c r="S49" s="716" t="str">
        <f>IF(ISBLANK(R49),"",VLOOKUP(R49,Inscripcion!$A$1:$E$200,2,FALSE))</f>
        <v>Emily Daniela Fraile Parra</v>
      </c>
      <c r="T49" s="717" t="str">
        <f>IF(ISBLANK(R49),"",VLOOKUP(R49,Inscripcion!$A$1:$E$200,3,FALSE))</f>
        <v>Santa Ana</v>
      </c>
      <c r="U49" s="718">
        <f>VLOOKUP(Q49,Rifa!$A$1:$C$100,2,FALSE)</f>
        <v>58</v>
      </c>
      <c r="V49" s="719">
        <f t="shared" si="5"/>
        <v>3561</v>
      </c>
      <c r="W49" s="727" t="str">
        <f t="shared" si="6"/>
        <v>UP</v>
      </c>
    </row>
    <row r="50" spans="2:23" ht="15" customHeight="1" x14ac:dyDescent="0.25">
      <c r="B50" s="728" t="s">
        <v>239</v>
      </c>
      <c r="C50" s="707">
        <v>43</v>
      </c>
      <c r="D50" s="708">
        <f t="shared" si="4"/>
        <v>3960</v>
      </c>
      <c r="E50" s="716" t="str">
        <f>IF(ISBLANK(D50),"",IF(EXACT(D50,"-"),"BYE",VLOOKUP(D50,Inscripcion!$A$1:$E$200,2,FALSE)))</f>
        <v>Eduardo Fallas Quesada</v>
      </c>
      <c r="F50" s="710" t="str">
        <f>IF(EXACT(D50,"-"),"",VLOOKUP(D50,Inscripcion!$A$1:$E$200,3,FALSE))</f>
        <v>CCDR Jimenez</v>
      </c>
      <c r="G50" s="729">
        <v>2888</v>
      </c>
      <c r="H50" s="730"/>
      <c r="I50" s="739"/>
      <c r="J50" s="739"/>
      <c r="K50" s="739"/>
      <c r="L50" s="711"/>
      <c r="O50" s="784" t="s">
        <v>238</v>
      </c>
      <c r="P50" s="785">
        <v>9</v>
      </c>
      <c r="Q50" s="786" t="s">
        <v>202</v>
      </c>
      <c r="R50" s="726">
        <v>3963</v>
      </c>
      <c r="S50" s="716" t="str">
        <f>IF(ISBLANK(R50),"",VLOOKUP(R50,Inscripcion!$A$1:$E$200,2,FALSE))</f>
        <v>Diego Cordero</v>
      </c>
      <c r="T50" s="717" t="str">
        <f>IF(ISBLANK(R50),"",VLOOKUP(R50,Inscripcion!$A$1:$E$200,3,FALSE))</f>
        <v>CCDR Jimenez</v>
      </c>
      <c r="U50" s="718">
        <v>37</v>
      </c>
      <c r="V50" s="719">
        <f t="shared" si="5"/>
        <v>3963</v>
      </c>
      <c r="W50" s="727" t="str">
        <f t="shared" si="6"/>
        <v>UP</v>
      </c>
    </row>
    <row r="51" spans="2:23" ht="15" customHeight="1" x14ac:dyDescent="0.25">
      <c r="B51" s="758" t="s">
        <v>241</v>
      </c>
      <c r="C51" s="798">
        <v>44</v>
      </c>
      <c r="D51" s="736">
        <f t="shared" si="4"/>
        <v>2888</v>
      </c>
      <c r="E51" s="737" t="str">
        <f>IF(ISBLANK(D51),"",IF(EXACT(D51,"-"),"BYE",VLOOKUP(D51,Inscripcion!$A$1:$E$200,2,FALSE)))</f>
        <v>Franty Campos Vargas</v>
      </c>
      <c r="F51" s="738" t="str">
        <f>IF(EXACT(D51,"-"),"",VLOOKUP(D51,Inscripcion!$A$1:$E$200,3,FALSE))</f>
        <v>SAN JOSE</v>
      </c>
      <c r="G51" s="711"/>
      <c r="H51" s="739"/>
      <c r="I51" s="749">
        <v>2888</v>
      </c>
      <c r="J51" s="739"/>
      <c r="K51" s="739"/>
      <c r="L51" s="711"/>
      <c r="O51" s="784" t="s">
        <v>238</v>
      </c>
      <c r="P51" s="785">
        <v>10</v>
      </c>
      <c r="Q51" s="786" t="s">
        <v>217</v>
      </c>
      <c r="R51" s="726">
        <v>3960</v>
      </c>
      <c r="S51" s="716" t="str">
        <f>IF(ISBLANK(R51),"",VLOOKUP(R51,Inscripcion!$A$1:$E$200,2,FALSE))</f>
        <v>Eduardo Fallas Quesada</v>
      </c>
      <c r="T51" s="717" t="str">
        <f>IF(ISBLANK(R51),"",VLOOKUP(R51,Inscripcion!$A$1:$E$200,3,FALSE))</f>
        <v>CCDR Jimenez</v>
      </c>
      <c r="U51" s="718">
        <f>VLOOKUP(Q51,Rifa!$A$1:$C$100,2,FALSE)</f>
        <v>43</v>
      </c>
      <c r="V51" s="719">
        <f t="shared" si="5"/>
        <v>3960</v>
      </c>
      <c r="W51" s="727" t="str">
        <f t="shared" si="6"/>
        <v>DO</v>
      </c>
    </row>
    <row r="52" spans="2:23" ht="15" customHeight="1" x14ac:dyDescent="0.25">
      <c r="B52" s="759" t="s">
        <v>241</v>
      </c>
      <c r="C52" s="741">
        <v>45</v>
      </c>
      <c r="D52" s="742">
        <f t="shared" si="4"/>
        <v>3722</v>
      </c>
      <c r="E52" s="743" t="str">
        <f>IF(ISBLANK(D52),"",IF(EXACT(D52,"-"),"BYE",VLOOKUP(D52,Inscripcion!$A$1:$E$200,2,FALSE)))</f>
        <v>Matías Pérez De La Cuesta</v>
      </c>
      <c r="F52" s="744" t="str">
        <f>IF(EXACT(D52,"-"),"",VLOOKUP(D52,Inscripcion!$A$1:$E$200,3,FALSE))</f>
        <v>Escazú</v>
      </c>
      <c r="G52" s="711">
        <v>3722</v>
      </c>
      <c r="H52" s="739"/>
      <c r="I52" s="711"/>
      <c r="J52" s="739"/>
      <c r="K52" s="739"/>
      <c r="L52" s="711"/>
      <c r="O52" s="784" t="s">
        <v>238</v>
      </c>
      <c r="P52" s="785">
        <v>11</v>
      </c>
      <c r="Q52" s="786" t="s">
        <v>198</v>
      </c>
      <c r="R52" s="726">
        <v>3721</v>
      </c>
      <c r="S52" s="716" t="str">
        <f>IF(ISBLANK(R52),"",VLOOKUP(R52,Inscripcion!$A$1:$E$200,2,FALSE))</f>
        <v>Yu Bei Chen Cen</v>
      </c>
      <c r="T52" s="717" t="str">
        <f>IF(ISBLANK(R52),"",VLOOKUP(R52,Inscripcion!$A$1:$E$200,3,FALSE))</f>
        <v>Escazú</v>
      </c>
      <c r="U52" s="718">
        <f>VLOOKUP(Q52,Rifa!$A$1:$C$100,2,FALSE)</f>
        <v>22</v>
      </c>
      <c r="V52" s="719">
        <f t="shared" si="5"/>
        <v>3721</v>
      </c>
      <c r="W52" s="727" t="str">
        <f t="shared" si="6"/>
        <v>UP</v>
      </c>
    </row>
    <row r="53" spans="2:23" ht="15" customHeight="1" x14ac:dyDescent="0.25">
      <c r="B53" s="728" t="s">
        <v>239</v>
      </c>
      <c r="C53" s="707">
        <v>46</v>
      </c>
      <c r="D53" s="708">
        <f t="shared" si="4"/>
        <v>2573</v>
      </c>
      <c r="E53" s="748" t="str">
        <f>IF(ISBLANK(D53),"",IF(EXACT(D53,"-"),"BYE",VLOOKUP(D53,Inscripcion!$A$1:$E$200,2,FALSE)))</f>
        <v>Luis Alonso Rojas Umaña</v>
      </c>
      <c r="F53" s="710" t="str">
        <f>IF(EXACT(D53,"-"),"",VLOOKUP(D53,Inscripcion!$A$1:$E$200,3,FALSE))</f>
        <v>La Lucha-Buenos aires</v>
      </c>
      <c r="G53" s="722"/>
      <c r="H53" s="749">
        <v>3722</v>
      </c>
      <c r="I53" s="711"/>
      <c r="J53" s="739"/>
      <c r="K53" s="739"/>
      <c r="L53" s="711"/>
      <c r="O53" s="784" t="s">
        <v>238</v>
      </c>
      <c r="P53" s="785">
        <v>12</v>
      </c>
      <c r="Q53" s="786" t="s">
        <v>210</v>
      </c>
      <c r="R53" s="726">
        <v>400</v>
      </c>
      <c r="S53" s="716" t="str">
        <f>IF(ISBLANK(R53),"",VLOOKUP(R53,Inscripcion!$A$1:$E$200,2,FALSE))</f>
        <v>Josué Solano</v>
      </c>
      <c r="T53" s="717" t="str">
        <f>IF(ISBLANK(R53),"",VLOOKUP(R53,Inscripcion!$A$1:$E$200,3,FALSE))</f>
        <v>Escazu</v>
      </c>
      <c r="U53" s="718">
        <v>27</v>
      </c>
      <c r="V53" s="719">
        <f t="shared" si="5"/>
        <v>400</v>
      </c>
      <c r="W53" s="727" t="str">
        <f t="shared" si="6"/>
        <v>UP</v>
      </c>
    </row>
    <row r="54" spans="2:23" ht="15" customHeight="1" x14ac:dyDescent="0.25">
      <c r="B54" s="760"/>
      <c r="C54" s="707">
        <v>47</v>
      </c>
      <c r="D54" s="708" t="str">
        <f t="shared" si="4"/>
        <v>-</v>
      </c>
      <c r="E54" s="716" t="str">
        <f>IF(ISBLANK(D54),"",IF(EXACT(D54,"-"),"BYE",VLOOKUP(D54,Inscripcion!$A$1:$E$200,2,FALSE)))</f>
        <v>BYE</v>
      </c>
      <c r="F54" s="710" t="str">
        <f>IF(EXACT(D54,"-"),"",VLOOKUP(D54,Inscripcion!$A$1:$E$200,3,FALSE))</f>
        <v/>
      </c>
      <c r="G54" s="729">
        <v>3056</v>
      </c>
      <c r="H54" s="711"/>
      <c r="I54" s="711"/>
      <c r="J54" s="739"/>
      <c r="K54" s="739"/>
      <c r="L54" s="711"/>
      <c r="O54" s="784" t="s">
        <v>238</v>
      </c>
      <c r="P54" s="785">
        <v>13</v>
      </c>
      <c r="Q54" s="786" t="s">
        <v>185</v>
      </c>
      <c r="R54" s="726">
        <v>3676</v>
      </c>
      <c r="S54" s="716" t="str">
        <f>IF(ISBLANK(R54),"",VLOOKUP(R54,Inscripcion!$A$1:$E$200,2,FALSE))</f>
        <v>Ian Josue Solis Millon</v>
      </c>
      <c r="T54" s="717" t="str">
        <f>IF(ISBLANK(R54),"",VLOOKUP(R54,Inscripcion!$A$1:$E$200,3,FALSE))</f>
        <v>Santa Ana</v>
      </c>
      <c r="U54" s="718">
        <f>VLOOKUP(Q54,Rifa!$A$1:$C$100,2,FALSE)</f>
        <v>7</v>
      </c>
      <c r="V54" s="719">
        <f t="shared" si="5"/>
        <v>3676</v>
      </c>
      <c r="W54" s="727" t="str">
        <f t="shared" si="6"/>
        <v>UP</v>
      </c>
    </row>
    <row r="55" spans="2:23" ht="15.75" customHeight="1" x14ac:dyDescent="0.25">
      <c r="B55" s="761" t="s">
        <v>242</v>
      </c>
      <c r="C55" s="762">
        <v>48</v>
      </c>
      <c r="D55" s="763">
        <f t="shared" si="4"/>
        <v>3056</v>
      </c>
      <c r="E55" s="764" t="str">
        <f>IF(ISBLANK(D55),"",IF(EXACT(D55,"-"),"BYE",VLOOKUP(D55,Inscripcion!$A$1:$E$200,2,FALSE)))</f>
        <v>Valentina Garro Valverde</v>
      </c>
      <c r="F55" s="765" t="str">
        <f>IF(EXACT(D55,"-"),"",VLOOKUP(D55,Inscripcion!$A$1:$E$200,3,FALSE))</f>
        <v>Santa Ana</v>
      </c>
      <c r="G55" s="711"/>
      <c r="H55" s="711"/>
      <c r="I55" s="711"/>
      <c r="J55" s="711"/>
      <c r="K55" s="729">
        <v>3499</v>
      </c>
      <c r="L55" s="711"/>
      <c r="O55" s="784" t="s">
        <v>238</v>
      </c>
      <c r="P55" s="785">
        <v>14</v>
      </c>
      <c r="Q55" s="786" t="s">
        <v>184</v>
      </c>
      <c r="R55" s="726">
        <v>3719</v>
      </c>
      <c r="S55" s="716" t="str">
        <f>IF(ISBLANK(R55),"",VLOOKUP(R55,Inscripcion!$A$1:$E$200,2,FALSE))</f>
        <v>Marcelo Masis Rodríguez</v>
      </c>
      <c r="T55" s="717" t="str">
        <f>IF(ISBLANK(R55),"",VLOOKUP(R55,Inscripcion!$A$1:$E$200,3,FALSE))</f>
        <v>Santa Ana</v>
      </c>
      <c r="U55" s="718">
        <f>VLOOKUP(Q55,Rifa!$A$1:$C$100,2,FALSE)</f>
        <v>6</v>
      </c>
      <c r="V55" s="719">
        <f t="shared" si="5"/>
        <v>3719</v>
      </c>
      <c r="W55" s="727" t="str">
        <f t="shared" si="6"/>
        <v>UP</v>
      </c>
    </row>
    <row r="56" spans="2:23" ht="15" customHeight="1" x14ac:dyDescent="0.25">
      <c r="B56" s="767" t="s">
        <v>242</v>
      </c>
      <c r="C56" s="741">
        <v>49</v>
      </c>
      <c r="D56" s="742">
        <f t="shared" si="4"/>
        <v>82</v>
      </c>
      <c r="E56" s="743" t="str">
        <f>IF(ISBLANK(D56),"",IF(EXACT(D56,"-"),"BYE",VLOOKUP(D56,Inscripcion!$A$1:$E$200,2,FALSE)))</f>
        <v>Ricardo Castro Torres</v>
      </c>
      <c r="F56" s="744" t="str">
        <f>IF(EXACT(D56,"-"),"",VLOOKUP(D56,Inscripcion!$A$1:$E$200,3,FALSE))</f>
        <v>Mora</v>
      </c>
      <c r="G56" s="711">
        <v>82</v>
      </c>
      <c r="H56" s="711"/>
      <c r="I56" s="711"/>
      <c r="J56" s="711"/>
      <c r="K56" s="787"/>
      <c r="O56" s="784" t="s">
        <v>238</v>
      </c>
      <c r="P56" s="785">
        <v>15</v>
      </c>
      <c r="Q56" s="786" t="s">
        <v>213</v>
      </c>
      <c r="R56" s="726">
        <v>3720</v>
      </c>
      <c r="S56" s="716" t="str">
        <f>IF(ISBLANK(R56),"",VLOOKUP(R56,Inscripcion!$A$1:$E$200,2,FALSE))</f>
        <v>Yu Lei Chen Cen</v>
      </c>
      <c r="T56" s="717" t="str">
        <f>IF(ISBLANK(R56),"",VLOOKUP(R56,Inscripcion!$A$1:$E$200,3,FALSE))</f>
        <v>Escazú</v>
      </c>
      <c r="U56" s="718">
        <f>VLOOKUP(Q56,Rifa!$A$1:$C$100,2,FALSE)</f>
        <v>39</v>
      </c>
      <c r="V56" s="719">
        <f t="shared" si="5"/>
        <v>3720</v>
      </c>
      <c r="W56" s="727" t="str">
        <f t="shared" si="6"/>
        <v>DO</v>
      </c>
    </row>
    <row r="57" spans="2:23" ht="15" customHeight="1" x14ac:dyDescent="0.25">
      <c r="B57" s="760"/>
      <c r="C57" s="707">
        <v>50</v>
      </c>
      <c r="D57" s="708" t="str">
        <f t="shared" si="4"/>
        <v>-</v>
      </c>
      <c r="E57" s="748" t="str">
        <f>IF(ISBLANK(D57),"",IF(EXACT(D57,"-"),"BYE",VLOOKUP(D57,Inscripcion!$A$1:$E$200,2,FALSE)))</f>
        <v>BYE</v>
      </c>
      <c r="F57" s="710" t="str">
        <f>IF(EXACT(D57,"-"),"",VLOOKUP(D57,Inscripcion!$A$1:$E$200,3,FALSE))</f>
        <v/>
      </c>
      <c r="G57" s="722"/>
      <c r="H57" s="711">
        <v>3499</v>
      </c>
      <c r="I57" s="711"/>
      <c r="J57" s="739"/>
      <c r="O57" s="784" t="s">
        <v>238</v>
      </c>
      <c r="P57" s="785">
        <v>16</v>
      </c>
      <c r="Q57" s="786" t="s">
        <v>227</v>
      </c>
      <c r="R57" s="726">
        <v>1896</v>
      </c>
      <c r="S57" s="716" t="str">
        <f>IF(ISBLANK(R57),"",VLOOKUP(R57,Inscripcion!$A$1:$E$200,2,FALSE))</f>
        <v>Adrian Josue Zumbado Gonzalez</v>
      </c>
      <c r="T57" s="717" t="str">
        <f>IF(ISBLANK(R57),"",VLOOKUP(R57,Inscripcion!$A$1:$E$200,3,FALSE))</f>
        <v>Grecia</v>
      </c>
      <c r="U57" s="718">
        <f>VLOOKUP(Q57,Rifa!$A$1:$C$100,2,FALSE)</f>
        <v>55</v>
      </c>
      <c r="V57" s="719">
        <f t="shared" si="5"/>
        <v>1896</v>
      </c>
      <c r="W57" s="727" t="str">
        <f t="shared" si="6"/>
        <v>UP</v>
      </c>
    </row>
    <row r="58" spans="2:23" ht="15" customHeight="1" x14ac:dyDescent="0.25">
      <c r="B58" s="728" t="s">
        <v>239</v>
      </c>
      <c r="C58" s="707">
        <v>51</v>
      </c>
      <c r="D58" s="708">
        <f t="shared" si="4"/>
        <v>3499</v>
      </c>
      <c r="E58" s="716" t="str">
        <f>IF(ISBLANK(D58),"",IF(EXACT(D58,"-"),"BYE",VLOOKUP(D58,Inscripcion!$A$1:$E$200,2,FALSE)))</f>
        <v>Esteban Murillo Chaves</v>
      </c>
      <c r="F58" s="710" t="str">
        <f>IF(EXACT(D58,"-"),"",VLOOKUP(D58,Inscripcion!$A$1:$E$200,3,FALSE))</f>
        <v>Perez Zeledon</v>
      </c>
      <c r="G58" s="729">
        <v>3499</v>
      </c>
      <c r="H58" s="730"/>
      <c r="I58" s="711"/>
      <c r="J58" s="739"/>
      <c r="O58" s="784" t="s">
        <v>238</v>
      </c>
      <c r="P58" s="785">
        <v>17</v>
      </c>
      <c r="Q58" s="786" t="s">
        <v>223</v>
      </c>
      <c r="R58" s="726">
        <v>3499</v>
      </c>
      <c r="S58" s="716" t="str">
        <f>IF(ISBLANK(R58),"",VLOOKUP(R58,Inscripcion!$A$1:$E$200,2,FALSE))</f>
        <v>Esteban Murillo Chaves</v>
      </c>
      <c r="T58" s="717" t="str">
        <f>IF(ISBLANK(R58),"",VLOOKUP(R58,Inscripcion!$A$1:$E$200,3,FALSE))</f>
        <v>Perez Zeledon</v>
      </c>
      <c r="U58" s="718">
        <f>VLOOKUP(Q58,Rifa!$A$1:$C$100,2,FALSE)</f>
        <v>51</v>
      </c>
      <c r="V58" s="719">
        <f t="shared" si="5"/>
        <v>3499</v>
      </c>
      <c r="W58" s="727" t="str">
        <f t="shared" si="6"/>
        <v>UP</v>
      </c>
    </row>
    <row r="59" spans="2:23" ht="15" customHeight="1" x14ac:dyDescent="0.25">
      <c r="B59" s="758" t="s">
        <v>241</v>
      </c>
      <c r="C59" s="735">
        <v>52</v>
      </c>
      <c r="D59" s="736">
        <f t="shared" si="4"/>
        <v>3426</v>
      </c>
      <c r="E59" s="737" t="str">
        <f>IF(ISBLANK(D59),"",IF(EXACT(D59,"-"),"BYE",VLOOKUP(D59,Inscripcion!$A$1:$E$200,2,FALSE)))</f>
        <v>Thaylin Garbanzo Ulate</v>
      </c>
      <c r="F59" s="738" t="str">
        <f>IF(EXACT(D59,"-"),"",VLOOKUP(D59,Inscripcion!$A$1:$E$200,3,FALSE))</f>
        <v>Escazu</v>
      </c>
      <c r="G59" s="711"/>
      <c r="H59" s="739"/>
      <c r="I59" s="711">
        <v>3499</v>
      </c>
      <c r="J59" s="739"/>
      <c r="O59" s="784" t="s">
        <v>238</v>
      </c>
      <c r="P59" s="785">
        <v>18</v>
      </c>
      <c r="Q59" s="786" t="s">
        <v>189</v>
      </c>
      <c r="R59" s="726">
        <v>4208</v>
      </c>
      <c r="S59" s="716" t="str">
        <f>IF(ISBLANK(R59),"",VLOOKUP(R59,Inscripcion!$A$1:$E$200,2,FALSE))</f>
        <v>Kevin Fernando Salgado Calderón</v>
      </c>
      <c r="T59" s="717" t="str">
        <f>IF(ISBLANK(R59),"",VLOOKUP(R59,Inscripcion!$A$1:$E$200,3,FALSE))</f>
        <v>Vasquez de Coronado</v>
      </c>
      <c r="U59" s="718">
        <f>VLOOKUP(Q59,Rifa!$A$1:$C$100,2,FALSE)</f>
        <v>11</v>
      </c>
      <c r="V59" s="719">
        <f t="shared" si="5"/>
        <v>4208</v>
      </c>
      <c r="W59" s="727" t="str">
        <f t="shared" si="6"/>
        <v>UP</v>
      </c>
    </row>
    <row r="60" spans="2:23" ht="15" customHeight="1" x14ac:dyDescent="0.25">
      <c r="B60" s="759" t="s">
        <v>241</v>
      </c>
      <c r="C60" s="741">
        <v>53</v>
      </c>
      <c r="D60" s="742">
        <f t="shared" si="4"/>
        <v>3696</v>
      </c>
      <c r="E60" s="743" t="str">
        <f>IF(ISBLANK(D60),"",IF(EXACT(D60,"-"),"BYE",VLOOKUP(D60,Inscripcion!$A$1:$E$200,2,FALSE)))</f>
        <v>Nicolas Ceciliano Esquivel</v>
      </c>
      <c r="F60" s="744" t="str">
        <f>IF(EXACT(D60,"-"),"",VLOOKUP(D60,Inscripcion!$A$1:$E$200,3,FALSE))</f>
        <v>Perez zeledon</v>
      </c>
      <c r="G60" s="711">
        <v>3836</v>
      </c>
      <c r="H60" s="739"/>
      <c r="I60" s="730"/>
      <c r="J60" s="739"/>
      <c r="O60" s="784" t="s">
        <v>238</v>
      </c>
      <c r="P60" s="785">
        <v>19</v>
      </c>
      <c r="Q60" s="786" t="s">
        <v>233</v>
      </c>
      <c r="R60" s="726">
        <v>3876</v>
      </c>
      <c r="S60" s="716" t="str">
        <f>IF(ISBLANK(R60),"",VLOOKUP(R60,Inscripcion!$A$1:$E$200,2,FALSE))</f>
        <v>Ernesto Hidalgo Araya</v>
      </c>
      <c r="T60" s="717" t="str">
        <f>IF(ISBLANK(R60),"",VLOOKUP(R60,Inscripcion!$A$1:$E$200,3,FALSE))</f>
        <v>Escazu</v>
      </c>
      <c r="U60" s="718">
        <f>VLOOKUP(Q60,Rifa!$A$1:$C$100,2,FALSE)</f>
        <v>61</v>
      </c>
      <c r="V60" s="719">
        <f t="shared" si="5"/>
        <v>3876</v>
      </c>
      <c r="W60" s="727" t="str">
        <f t="shared" si="6"/>
        <v>UP</v>
      </c>
    </row>
    <row r="61" spans="2:23" ht="15" customHeight="1" x14ac:dyDescent="0.25">
      <c r="B61" s="728" t="s">
        <v>239</v>
      </c>
      <c r="C61" s="707">
        <v>54</v>
      </c>
      <c r="D61" s="708">
        <f t="shared" si="4"/>
        <v>3836</v>
      </c>
      <c r="E61" s="748" t="str">
        <f>IF(ISBLANK(D61),"",IF(EXACT(D61,"-"),"BYE",VLOOKUP(D61,Inscripcion!$A$1:$E$200,2,FALSE)))</f>
        <v>Luciano Quiros Avila</v>
      </c>
      <c r="F61" s="710" t="str">
        <f>IF(EXACT(D61,"-"),"",VLOOKUP(D61,Inscripcion!$A$1:$E$200,3,FALSE))</f>
        <v>Escazu</v>
      </c>
      <c r="G61" s="722"/>
      <c r="H61" s="749">
        <v>1896</v>
      </c>
      <c r="I61" s="739"/>
      <c r="J61" s="739"/>
      <c r="O61" s="784" t="s">
        <v>238</v>
      </c>
      <c r="P61" s="785">
        <v>20</v>
      </c>
      <c r="Q61" s="786" t="s">
        <v>199</v>
      </c>
      <c r="R61" s="726">
        <v>3846</v>
      </c>
      <c r="S61" s="716" t="str">
        <f>IF(ISBLANK(R61),"",VLOOKUP(R61,Inscripcion!$A$1:$E$200,2,FALSE))</f>
        <v>Adrian Meltzer Aizenman</v>
      </c>
      <c r="T61" s="717" t="str">
        <f>IF(ISBLANK(R61),"",VLOOKUP(R61,Inscripcion!$A$1:$E$200,3,FALSE))</f>
        <v>Escazu</v>
      </c>
      <c r="U61" s="718">
        <f>VLOOKUP(Q61,Rifa!$A$1:$C$100,2,FALSE)</f>
        <v>23</v>
      </c>
      <c r="V61" s="719">
        <f t="shared" si="5"/>
        <v>3846</v>
      </c>
      <c r="W61" s="727" t="str">
        <f t="shared" si="6"/>
        <v>UP</v>
      </c>
    </row>
    <row r="62" spans="2:23" ht="15" customHeight="1" x14ac:dyDescent="0.25">
      <c r="B62" s="728" t="s">
        <v>239</v>
      </c>
      <c r="C62" s="707">
        <v>55</v>
      </c>
      <c r="D62" s="708">
        <f t="shared" si="4"/>
        <v>1896</v>
      </c>
      <c r="E62" s="716" t="str">
        <f>IF(ISBLANK(D62),"",IF(EXACT(D62,"-"),"BYE",VLOOKUP(D62,Inscripcion!$A$1:$E$200,2,FALSE)))</f>
        <v>Adrian Josue Zumbado Gonzalez</v>
      </c>
      <c r="F62" s="710" t="str">
        <f>IF(EXACT(D62,"-"),"",VLOOKUP(D62,Inscripcion!$A$1:$E$200,3,FALSE))</f>
        <v>Grecia</v>
      </c>
      <c r="G62" s="729">
        <v>1896</v>
      </c>
      <c r="H62" s="711"/>
      <c r="I62" s="739"/>
      <c r="J62" s="739"/>
      <c r="O62" s="784" t="s">
        <v>238</v>
      </c>
      <c r="P62" s="785">
        <v>21</v>
      </c>
      <c r="Q62" s="786" t="s">
        <v>234</v>
      </c>
      <c r="R62" s="726">
        <v>3873</v>
      </c>
      <c r="S62" s="716" t="str">
        <f>IF(ISBLANK(R62),"",VLOOKUP(R62,Inscripcion!$A$1:$E$200,2,FALSE))</f>
        <v>Carlos David Badilla Villegas</v>
      </c>
      <c r="T62" s="717" t="str">
        <f>IF(ISBLANK(R62),"",VLOOKUP(R62,Inscripcion!$A$1:$E$200,3,FALSE))</f>
        <v>Perez Zeledon</v>
      </c>
      <c r="U62" s="718">
        <f>VLOOKUP(Q62,Rifa!$A$1:$C$100,2,FALSE)</f>
        <v>62</v>
      </c>
      <c r="V62" s="719">
        <f t="shared" si="5"/>
        <v>3873</v>
      </c>
      <c r="W62" s="727" t="str">
        <f t="shared" si="6"/>
        <v>DO</v>
      </c>
    </row>
    <row r="63" spans="2:23" ht="15.75" customHeight="1" x14ac:dyDescent="0.25">
      <c r="B63" s="750" t="s">
        <v>240</v>
      </c>
      <c r="C63" s="751">
        <v>56</v>
      </c>
      <c r="D63" s="752">
        <f t="shared" si="4"/>
        <v>3434</v>
      </c>
      <c r="E63" s="753" t="str">
        <f>IF(ISBLANK(D63),"",IF(EXACT(D63,"-"),"BYE",VLOOKUP(D63,Inscripcion!$A$1:$E$200,2,FALSE)))</f>
        <v>Maria Jose Jimenez Abarca</v>
      </c>
      <c r="F63" s="754" t="str">
        <f>IF(EXACT(D63,"-"),"",VLOOKUP(D63,Inscripcion!$A$1:$E$200,3,FALSE))</f>
        <v>Escazu</v>
      </c>
      <c r="G63" s="711"/>
      <c r="H63" s="711"/>
      <c r="I63" s="739"/>
      <c r="J63" s="749">
        <v>3499</v>
      </c>
      <c r="O63" s="784" t="s">
        <v>238</v>
      </c>
      <c r="P63" s="785">
        <v>22</v>
      </c>
      <c r="Q63" s="786" t="s">
        <v>231</v>
      </c>
      <c r="R63" s="726">
        <v>3993</v>
      </c>
      <c r="S63" s="716" t="str">
        <f>IF(ISBLANK(R63),"",VLOOKUP(R63,Inscripcion!$A$1:$E$200,2,FALSE))</f>
        <v>Emmanuel Bagnall Gonzalez</v>
      </c>
      <c r="T63" s="717" t="str">
        <f>IF(ISBLANK(R63),"",VLOOKUP(R63,Inscripcion!$A$1:$E$200,3,FALSE))</f>
        <v>Escazú</v>
      </c>
      <c r="U63" s="718">
        <f>VLOOKUP(Q63,Rifa!$A$1:$C$100,2,FALSE)</f>
        <v>59</v>
      </c>
      <c r="V63" s="719">
        <f t="shared" si="5"/>
        <v>3993</v>
      </c>
      <c r="W63" s="727" t="str">
        <f t="shared" si="6"/>
        <v>UP</v>
      </c>
    </row>
    <row r="64" spans="2:23" ht="15" customHeight="1" x14ac:dyDescent="0.25">
      <c r="B64" s="740" t="s">
        <v>240</v>
      </c>
      <c r="C64" s="741">
        <v>57</v>
      </c>
      <c r="D64" s="742">
        <f t="shared" si="4"/>
        <v>2630</v>
      </c>
      <c r="E64" s="743" t="str">
        <f>IF(ISBLANK(D64),"",IF(EXACT(D64,"-"),"BYE",VLOOKUP(D64,Inscripcion!$A$1:$E$200,2,FALSE)))</f>
        <v>Jazmín Vargas Vargas</v>
      </c>
      <c r="F64" s="744" t="str">
        <f>IF(EXACT(D64,"-"),"",VLOOKUP(D64,Inscripcion!$A$1:$E$200,3,FALSE))</f>
        <v>ESCAZU</v>
      </c>
      <c r="G64" s="711">
        <v>2630</v>
      </c>
      <c r="H64" s="711"/>
      <c r="I64" s="739"/>
      <c r="J64" s="711"/>
      <c r="O64" s="784" t="s">
        <v>238</v>
      </c>
      <c r="P64" s="785">
        <v>23</v>
      </c>
      <c r="Q64" s="786" t="s">
        <v>226</v>
      </c>
      <c r="R64" s="726">
        <v>3836</v>
      </c>
      <c r="S64" s="716" t="str">
        <f>IF(ISBLANK(R64),"",VLOOKUP(R64,Inscripcion!$A$1:$E$200,2,FALSE))</f>
        <v>Luciano Quiros Avila</v>
      </c>
      <c r="T64" s="717" t="str">
        <f>IF(ISBLANK(R64),"",VLOOKUP(R64,Inscripcion!$A$1:$E$200,3,FALSE))</f>
        <v>Escazu</v>
      </c>
      <c r="U64" s="718">
        <f>VLOOKUP(Q64,Rifa!$A$1:$C$100,2,FALSE)</f>
        <v>54</v>
      </c>
      <c r="V64" s="719">
        <f t="shared" si="5"/>
        <v>3836</v>
      </c>
      <c r="W64" s="727" t="str">
        <f t="shared" si="6"/>
        <v>DO</v>
      </c>
    </row>
    <row r="65" spans="2:23" ht="15" customHeight="1" x14ac:dyDescent="0.25">
      <c r="B65" s="728" t="s">
        <v>239</v>
      </c>
      <c r="C65" s="707">
        <v>58</v>
      </c>
      <c r="D65" s="708">
        <f t="shared" si="4"/>
        <v>3561</v>
      </c>
      <c r="E65" s="748" t="str">
        <f>IF(ISBLANK(D65),"",IF(EXACT(D65,"-"),"BYE",VLOOKUP(D65,Inscripcion!$A$1:$E$200,2,FALSE)))</f>
        <v>Emily Daniela Fraile Parra</v>
      </c>
      <c r="F65" s="710" t="str">
        <f>IF(EXACT(D65,"-"),"",VLOOKUP(D65,Inscripcion!$A$1:$E$200,3,FALSE))</f>
        <v>Santa Ana</v>
      </c>
      <c r="G65" s="722"/>
      <c r="H65" s="711">
        <v>2630</v>
      </c>
      <c r="I65" s="739"/>
      <c r="J65" s="711"/>
      <c r="O65" s="784" t="s">
        <v>238</v>
      </c>
      <c r="P65" s="785">
        <v>24</v>
      </c>
      <c r="Q65" s="786" t="s">
        <v>209</v>
      </c>
      <c r="R65" s="726">
        <v>3467</v>
      </c>
      <c r="S65" s="716" t="str">
        <f>IF(ISBLANK(R65),"",VLOOKUP(R65,Inscripcion!$A$1:$E$200,2,FALSE))</f>
        <v>Mathias Garbanzo Ulate</v>
      </c>
      <c r="T65" s="717" t="str">
        <f>IF(ISBLANK(R65),"",VLOOKUP(R65,Inscripcion!$A$1:$E$200,3,FALSE))</f>
        <v>Escazu</v>
      </c>
      <c r="U65" s="718">
        <f>VLOOKUP(Q65,Rifa!$A$1:$C$100,2,FALSE)</f>
        <v>35</v>
      </c>
      <c r="V65" s="719">
        <f t="shared" si="5"/>
        <v>3467</v>
      </c>
      <c r="W65" s="727" t="str">
        <f t="shared" si="6"/>
        <v>DO</v>
      </c>
    </row>
    <row r="66" spans="2:23" ht="15" customHeight="1" x14ac:dyDescent="0.25">
      <c r="B66" s="728" t="s">
        <v>239</v>
      </c>
      <c r="C66" s="707">
        <v>59</v>
      </c>
      <c r="D66" s="708">
        <f t="shared" si="4"/>
        <v>3993</v>
      </c>
      <c r="E66" s="716" t="str">
        <f>IF(ISBLANK(D66),"",IF(EXACT(D66,"-"),"BYE",VLOOKUP(D66,Inscripcion!$A$1:$E$200,2,FALSE)))</f>
        <v>Emmanuel Bagnall Gonzalez</v>
      </c>
      <c r="F66" s="710" t="str">
        <f>IF(EXACT(D66,"-"),"",VLOOKUP(D66,Inscripcion!$A$1:$E$200,3,FALSE))</f>
        <v>Escazú</v>
      </c>
      <c r="G66" s="729">
        <v>3993</v>
      </c>
      <c r="H66" s="730"/>
      <c r="I66" s="739"/>
      <c r="J66" s="711"/>
      <c r="O66" s="784" t="s">
        <v>238</v>
      </c>
      <c r="P66" s="785">
        <v>25</v>
      </c>
      <c r="Q66" s="786" t="s">
        <v>205</v>
      </c>
      <c r="R66" s="726">
        <v>3756</v>
      </c>
      <c r="S66" s="716" t="str">
        <f>IF(ISBLANK(R66),"",VLOOKUP(R66,Inscripcion!$A$1:$E$200,2,FALSE))</f>
        <v>Samghi Daniela Yan Wu</v>
      </c>
      <c r="T66" s="717" t="str">
        <f>IF(ISBLANK(R66),"",VLOOKUP(R66,Inscripcion!$A$1:$E$200,3,FALSE))</f>
        <v>San José</v>
      </c>
      <c r="U66" s="718">
        <f>VLOOKUP(Q66,Rifa!$A$1:$C$100,2,FALSE)</f>
        <v>29</v>
      </c>
      <c r="V66" s="719">
        <f t="shared" si="5"/>
        <v>3756</v>
      </c>
      <c r="W66" s="727" t="str">
        <f t="shared" si="6"/>
        <v>UP</v>
      </c>
    </row>
    <row r="67" spans="2:23" ht="15" customHeight="1" x14ac:dyDescent="0.25">
      <c r="B67" s="734" t="s">
        <v>240</v>
      </c>
      <c r="C67" s="735">
        <v>60</v>
      </c>
      <c r="D67" s="736">
        <f t="shared" si="4"/>
        <v>3423</v>
      </c>
      <c r="E67" s="737" t="str">
        <f>IF(ISBLANK(D67),"",IF(EXACT(D67,"-"),"BYE",VLOOKUP(D67,Inscripcion!$A$1:$E$200,2,FALSE)))</f>
        <v>Kiany Martinez Jimenez</v>
      </c>
      <c r="F67" s="738" t="str">
        <f>IF(EXACT(D67,"-"),"",VLOOKUP(D67,Inscripcion!$A$1:$E$200,3,FALSE))</f>
        <v>Esparza</v>
      </c>
      <c r="G67" s="711"/>
      <c r="H67" s="739"/>
      <c r="I67" s="749">
        <v>1642</v>
      </c>
      <c r="J67" s="711"/>
      <c r="O67" s="784" t="s">
        <v>238</v>
      </c>
      <c r="P67" s="785">
        <v>26</v>
      </c>
      <c r="Q67" s="786" t="s">
        <v>206</v>
      </c>
      <c r="R67" s="726">
        <v>4079</v>
      </c>
      <c r="S67" s="716" t="str">
        <f>IF(ISBLANK(R67),"",VLOOKUP(R67,Inscripcion!$A$1:$E$200,2,FALSE))</f>
        <v>Matías Rojas Pérez</v>
      </c>
      <c r="T67" s="717" t="str">
        <f>IF(ISBLANK(R67),"",VLOOKUP(R67,Inscripcion!$A$1:$E$200,3,FALSE))</f>
        <v>Corredores</v>
      </c>
      <c r="U67" s="718">
        <f>VLOOKUP(Q67,Rifa!$A$1:$C$100,2,FALSE)</f>
        <v>30</v>
      </c>
      <c r="V67" s="719">
        <f t="shared" si="5"/>
        <v>4079</v>
      </c>
      <c r="W67" s="727" t="str">
        <f t="shared" si="6"/>
        <v>UP</v>
      </c>
    </row>
    <row r="68" spans="2:23" ht="15" customHeight="1" x14ac:dyDescent="0.25">
      <c r="B68" s="740" t="s">
        <v>240</v>
      </c>
      <c r="C68" s="741">
        <v>61</v>
      </c>
      <c r="D68" s="742">
        <f t="shared" si="4"/>
        <v>3876</v>
      </c>
      <c r="E68" s="743" t="str">
        <f>IF(ISBLANK(D68),"",IF(EXACT(D68,"-"),"BYE",VLOOKUP(D68,Inscripcion!$A$1:$E$200,2,FALSE)))</f>
        <v>Ernesto Hidalgo Araya</v>
      </c>
      <c r="F68" s="744" t="str">
        <f>IF(EXACT(D68,"-"),"",VLOOKUP(D68,Inscripcion!$A$1:$E$200,3,FALSE))</f>
        <v>Escazu</v>
      </c>
      <c r="G68" s="711">
        <v>3876</v>
      </c>
      <c r="H68" s="739"/>
      <c r="I68" s="711"/>
      <c r="J68" s="711"/>
      <c r="O68" s="784" t="s">
        <v>238</v>
      </c>
      <c r="P68" s="785">
        <v>27</v>
      </c>
      <c r="Q68" s="786" t="s">
        <v>182</v>
      </c>
      <c r="R68" s="726">
        <v>1078</v>
      </c>
      <c r="S68" s="716" t="str">
        <f>IF(ISBLANK(R68),"",VLOOKUP(R68,Inscripcion!$A$1:$E$200,2,FALSE))</f>
        <v>Jose Pablo Calvo Mendez</v>
      </c>
      <c r="T68" s="717" t="str">
        <f>IF(ISBLANK(R68),"",VLOOKUP(R68,Inscripcion!$A$1:$E$200,3,FALSE))</f>
        <v>San Jose</v>
      </c>
      <c r="U68" s="718">
        <f>VLOOKUP(Q68,Rifa!$A$1:$C$100,2,FALSE)</f>
        <v>4</v>
      </c>
      <c r="V68" s="719">
        <f t="shared" si="5"/>
        <v>1078</v>
      </c>
      <c r="W68" s="727" t="str">
        <f t="shared" si="6"/>
        <v>UP</v>
      </c>
    </row>
    <row r="69" spans="2:23" ht="15" customHeight="1" x14ac:dyDescent="0.25">
      <c r="B69" s="728" t="s">
        <v>239</v>
      </c>
      <c r="C69" s="707">
        <v>62</v>
      </c>
      <c r="D69" s="708">
        <f t="shared" si="4"/>
        <v>3873</v>
      </c>
      <c r="E69" s="748" t="str">
        <f>IF(ISBLANK(D69),"",IF(EXACT(D69,"-"),"BYE",VLOOKUP(D69,Inscripcion!$A$1:$E$200,2,FALSE)))</f>
        <v>Carlos David Badilla Villegas</v>
      </c>
      <c r="F69" s="710" t="str">
        <f>IF(EXACT(D69,"-"),"",VLOOKUP(D69,Inscripcion!$A$1:$E$200,3,FALSE))</f>
        <v>Perez Zeledon</v>
      </c>
      <c r="G69" s="722"/>
      <c r="H69" s="749">
        <v>1642</v>
      </c>
      <c r="I69" s="711"/>
      <c r="J69" s="711"/>
      <c r="O69" s="784" t="s">
        <v>238</v>
      </c>
      <c r="P69" s="785">
        <v>28</v>
      </c>
      <c r="Q69" s="786" t="s">
        <v>181</v>
      </c>
      <c r="R69" s="726">
        <v>4117</v>
      </c>
      <c r="S69" s="716" t="str">
        <f>IF(ISBLANK(R69),"",VLOOKUP(R69,Inscripcion!$A$1:$E$200,2,FALSE))</f>
        <v>Vladimir Espinoza Selva</v>
      </c>
      <c r="T69" s="717" t="str">
        <f>IF(ISBLANK(R69),"",VLOOKUP(R69,Inscripcion!$A$1:$E$200,3,FALSE))</f>
        <v>CONTADORES</v>
      </c>
      <c r="U69" s="718">
        <f>VLOOKUP(Q69,Rifa!$A$1:$C$100,2,FALSE)</f>
        <v>3</v>
      </c>
      <c r="V69" s="719">
        <f t="shared" si="5"/>
        <v>4117</v>
      </c>
      <c r="W69" s="727" t="str">
        <f t="shared" si="6"/>
        <v>UP</v>
      </c>
    </row>
    <row r="70" spans="2:23" ht="15" customHeight="1" x14ac:dyDescent="0.25">
      <c r="B70" s="760"/>
      <c r="C70" s="707">
        <v>63</v>
      </c>
      <c r="D70" s="708" t="str">
        <f t="shared" si="4"/>
        <v>-</v>
      </c>
      <c r="E70" s="716" t="str">
        <f>IF(ISBLANK(D70),"",IF(EXACT(D70,"-"),"BYE",VLOOKUP(D70,Inscripcion!$A$1:$E$200,2,FALSE)))</f>
        <v>BYE</v>
      </c>
      <c r="F70" s="710" t="str">
        <f>IF(EXACT(D70,"-"),"",VLOOKUP(D70,Inscripcion!$A$1:$E$200,3,FALSE))</f>
        <v/>
      </c>
      <c r="G70" s="729">
        <v>1642</v>
      </c>
      <c r="H70" s="711"/>
      <c r="I70" s="711"/>
      <c r="J70" s="711"/>
      <c r="O70" s="784" t="s">
        <v>238</v>
      </c>
      <c r="P70" s="785">
        <v>29</v>
      </c>
      <c r="Q70" s="786" t="s">
        <v>249</v>
      </c>
      <c r="R70" s="726"/>
      <c r="S70" s="716" t="str">
        <f>IF(ISBLANK(R70),"",VLOOKUP(R70,Inscripcion!$A$1:$E$200,2,FALSE))</f>
        <v/>
      </c>
      <c r="T70" s="717" t="str">
        <f>IF(ISBLANK(R70),"",VLOOKUP(R70,Inscripcion!$A$1:$E$200,3,FALSE))</f>
        <v/>
      </c>
      <c r="U70" s="718" t="e">
        <f>VLOOKUP(Q70,Rifa!$A$1:$C$100,2,FALSE)</f>
        <v>#N/A</v>
      </c>
      <c r="V70" s="719" t="str">
        <f t="shared" si="5"/>
        <v>-</v>
      </c>
      <c r="W70" s="727" t="e">
        <f t="shared" si="6"/>
        <v>#N/A</v>
      </c>
    </row>
    <row r="71" spans="2:23" ht="15" customHeight="1" x14ac:dyDescent="0.25">
      <c r="B71" s="706" t="s">
        <v>250</v>
      </c>
      <c r="C71" s="707">
        <v>64</v>
      </c>
      <c r="D71" s="708">
        <f t="shared" si="4"/>
        <v>1642</v>
      </c>
      <c r="E71" s="716" t="str">
        <f>IF(ISBLANK(D71),"",IF(EXACT(D71,"-"),"BYE",VLOOKUP(D71,Inscripcion!$A$1:$E$200,2,FALSE)))</f>
        <v>Carlos Guerrero Salazar</v>
      </c>
      <c r="F71" s="710" t="str">
        <f>IF(EXACT(D71,"-"),"",VLOOKUP(D71,Inscripcion!$A$1:$E$200,3,FALSE))</f>
        <v>Desamparados</v>
      </c>
      <c r="G71" s="711"/>
      <c r="H71" s="711"/>
      <c r="I71" s="711"/>
      <c r="J71" s="711"/>
      <c r="O71" s="784" t="s">
        <v>238</v>
      </c>
      <c r="P71" s="785">
        <v>30</v>
      </c>
      <c r="Q71" s="786" t="s">
        <v>251</v>
      </c>
      <c r="R71" s="726"/>
      <c r="S71" s="716" t="str">
        <f>IF(ISBLANK(R71),"",VLOOKUP(R71,Inscripcion!$A$1:$E$200,2,FALSE))</f>
        <v/>
      </c>
      <c r="T71" s="717" t="str">
        <f>IF(ISBLANK(R71),"",VLOOKUP(R71,Inscripcion!$A$1:$E$200,3,FALSE))</f>
        <v/>
      </c>
      <c r="U71" s="718" t="e">
        <f>VLOOKUP(Q71,Rifa!$A$1:$C$100,2,FALSE)</f>
        <v>#N/A</v>
      </c>
      <c r="V71" s="719" t="str">
        <f t="shared" si="5"/>
        <v>-</v>
      </c>
      <c r="W71" s="727" t="e">
        <f t="shared" si="6"/>
        <v>#N/A</v>
      </c>
    </row>
    <row r="72" spans="2:23" ht="12.75" customHeight="1" x14ac:dyDescent="0.25">
      <c r="O72" s="784" t="s">
        <v>238</v>
      </c>
      <c r="P72" s="785">
        <v>31</v>
      </c>
      <c r="Q72" s="786" t="s">
        <v>252</v>
      </c>
      <c r="R72" s="726"/>
      <c r="S72" s="716" t="str">
        <f>IF(ISBLANK(R72),"",VLOOKUP(R72,Inscripcion!$A$1:$E$200,2,FALSE))</f>
        <v/>
      </c>
      <c r="T72" s="717" t="str">
        <f>IF(ISBLANK(R72),"",VLOOKUP(R72,Inscripcion!$A$1:$E$200,3,FALSE))</f>
        <v/>
      </c>
      <c r="U72" s="718" t="e">
        <f>VLOOKUP(Q72,Rifa!$A$1:$C$100,2,FALSE)</f>
        <v>#N/A</v>
      </c>
      <c r="V72" s="719" t="str">
        <f t="shared" si="5"/>
        <v>-</v>
      </c>
      <c r="W72" s="727" t="e">
        <f t="shared" si="6"/>
        <v>#N/A</v>
      </c>
    </row>
    <row r="73" spans="2:23" ht="12.75" customHeight="1" x14ac:dyDescent="0.25">
      <c r="O73" s="784" t="s">
        <v>238</v>
      </c>
      <c r="P73" s="785">
        <v>32</v>
      </c>
      <c r="Q73" s="786" t="s">
        <v>253</v>
      </c>
      <c r="R73" s="726"/>
      <c r="S73" s="716" t="str">
        <f>IF(ISBLANK(R73),"",VLOOKUP(R73,Inscripcion!$A$1:$E$200,2,FALSE))</f>
        <v/>
      </c>
      <c r="T73" s="717" t="str">
        <f>IF(ISBLANK(R73),"",VLOOKUP(R73,Inscripcion!$A$1:$E$200,3,FALSE))</f>
        <v/>
      </c>
      <c r="U73" s="718" t="e">
        <f>VLOOKUP(Q73,Rifa!$A$1:$C$100,2,FALSE)</f>
        <v>#N/A</v>
      </c>
      <c r="V73" s="719" t="str">
        <f t="shared" si="5"/>
        <v>-</v>
      </c>
      <c r="W73" s="727" t="e">
        <f t="shared" si="6"/>
        <v>#N/A</v>
      </c>
    </row>
    <row r="74" spans="2:23" ht="12.75" customHeight="1" x14ac:dyDescent="0.25">
      <c r="O74" s="705"/>
      <c r="P74" s="705"/>
      <c r="Q74" s="705"/>
      <c r="R74" s="788"/>
      <c r="S74" s="776"/>
      <c r="T74" s="789"/>
      <c r="W74" s="788"/>
    </row>
    <row r="75" spans="2:23" ht="12.75" customHeight="1" x14ac:dyDescent="0.25">
      <c r="O75" s="705"/>
      <c r="P75" s="705"/>
      <c r="Q75" s="705"/>
      <c r="R75" s="788"/>
      <c r="S75" s="776"/>
      <c r="T75" s="789"/>
      <c r="U75" s="780">
        <v>1</v>
      </c>
      <c r="V75" s="705" t="s">
        <v>254</v>
      </c>
      <c r="W75" s="788"/>
    </row>
    <row r="76" spans="2:23" ht="12.75" customHeight="1" x14ac:dyDescent="0.25">
      <c r="O76" s="705"/>
      <c r="P76" s="705"/>
      <c r="Q76" s="705"/>
      <c r="R76" s="788"/>
      <c r="S76" s="776"/>
      <c r="T76" s="789"/>
      <c r="U76" s="780">
        <v>2</v>
      </c>
      <c r="V76" s="705" t="s">
        <v>254</v>
      </c>
      <c r="W76" s="788"/>
    </row>
    <row r="77" spans="2:23" ht="12.75" customHeight="1" x14ac:dyDescent="0.25">
      <c r="O77" s="705"/>
      <c r="P77" s="705"/>
      <c r="Q77" s="705"/>
      <c r="R77" s="788"/>
      <c r="S77" s="776"/>
      <c r="T77" s="789"/>
      <c r="U77" s="780">
        <v>3</v>
      </c>
      <c r="V77" s="705" t="s">
        <v>254</v>
      </c>
      <c r="W77" s="788"/>
    </row>
    <row r="78" spans="2:23" ht="12.75" customHeight="1" x14ac:dyDescent="0.25">
      <c r="O78" s="705"/>
      <c r="P78" s="705"/>
      <c r="Q78" s="705"/>
      <c r="R78" s="788"/>
      <c r="S78" s="776"/>
      <c r="T78" s="789"/>
      <c r="U78" s="780">
        <v>4</v>
      </c>
      <c r="V78" s="705" t="s">
        <v>254</v>
      </c>
      <c r="W78" s="788"/>
    </row>
    <row r="79" spans="2:23" ht="12.75" customHeight="1" x14ac:dyDescent="0.25">
      <c r="O79" s="705"/>
      <c r="P79" s="705"/>
      <c r="Q79" s="705"/>
      <c r="R79" s="788"/>
      <c r="S79" s="776"/>
      <c r="T79" s="789"/>
      <c r="U79" s="780">
        <v>5</v>
      </c>
      <c r="V79" s="705" t="s">
        <v>254</v>
      </c>
      <c r="W79" s="788"/>
    </row>
    <row r="80" spans="2:23" ht="12.75" customHeight="1" x14ac:dyDescent="0.25">
      <c r="O80" s="705"/>
      <c r="P80" s="705"/>
      <c r="Q80" s="705"/>
      <c r="R80" s="788"/>
      <c r="S80" s="776"/>
      <c r="T80" s="789"/>
      <c r="U80" s="780">
        <v>6</v>
      </c>
      <c r="V80" s="705" t="s">
        <v>254</v>
      </c>
      <c r="W80" s="788"/>
    </row>
    <row r="81" spans="15:23" ht="12.75" customHeight="1" x14ac:dyDescent="0.25">
      <c r="O81" s="705"/>
      <c r="P81" s="705"/>
      <c r="Q81" s="705"/>
      <c r="R81" s="788"/>
      <c r="S81" s="776"/>
      <c r="T81" s="789"/>
      <c r="U81" s="780">
        <v>7</v>
      </c>
      <c r="V81" s="705" t="s">
        <v>254</v>
      </c>
      <c r="W81" s="788"/>
    </row>
    <row r="82" spans="15:23" ht="12.75" customHeight="1" x14ac:dyDescent="0.25">
      <c r="O82" s="705"/>
      <c r="P82" s="705"/>
      <c r="Q82" s="705"/>
      <c r="R82" s="788"/>
      <c r="S82" s="776"/>
      <c r="T82" s="789"/>
      <c r="U82" s="780">
        <v>8</v>
      </c>
      <c r="V82" s="705" t="s">
        <v>254</v>
      </c>
      <c r="W82" s="788"/>
    </row>
    <row r="83" spans="15:23" ht="12.75" customHeight="1" x14ac:dyDescent="0.25">
      <c r="U83" s="780">
        <v>9</v>
      </c>
      <c r="V83" s="705" t="s">
        <v>254</v>
      </c>
      <c r="W83" s="705"/>
    </row>
    <row r="84" spans="15:23" ht="12.75" customHeight="1" x14ac:dyDescent="0.25">
      <c r="U84" s="780">
        <v>10</v>
      </c>
      <c r="V84" s="705" t="s">
        <v>254</v>
      </c>
      <c r="W84" s="705"/>
    </row>
    <row r="85" spans="15:23" ht="12.75" customHeight="1" x14ac:dyDescent="0.25">
      <c r="U85" s="780">
        <v>11</v>
      </c>
      <c r="V85" s="705" t="s">
        <v>254</v>
      </c>
      <c r="W85" s="705"/>
    </row>
    <row r="86" spans="15:23" ht="12.75" customHeight="1" x14ac:dyDescent="0.25">
      <c r="U86" s="780">
        <v>12</v>
      </c>
      <c r="V86" s="705" t="s">
        <v>254</v>
      </c>
      <c r="W86" s="705"/>
    </row>
    <row r="87" spans="15:23" ht="12.75" customHeight="1" x14ac:dyDescent="0.25">
      <c r="U87" s="780">
        <v>13</v>
      </c>
      <c r="V87" s="705" t="s">
        <v>254</v>
      </c>
      <c r="W87" s="705"/>
    </row>
    <row r="88" spans="15:23" ht="12.75" customHeight="1" x14ac:dyDescent="0.25">
      <c r="U88" s="780">
        <v>14</v>
      </c>
      <c r="V88" s="705" t="s">
        <v>254</v>
      </c>
      <c r="W88" s="705"/>
    </row>
    <row r="89" spans="15:23" ht="12.75" customHeight="1" x14ac:dyDescent="0.25">
      <c r="U89" s="780">
        <v>15</v>
      </c>
      <c r="V89" s="705" t="s">
        <v>254</v>
      </c>
      <c r="W89" s="705"/>
    </row>
    <row r="90" spans="15:23" ht="12.75" customHeight="1" x14ac:dyDescent="0.25">
      <c r="U90" s="780">
        <v>16</v>
      </c>
      <c r="V90" s="705" t="s">
        <v>254</v>
      </c>
      <c r="W90" s="705"/>
    </row>
    <row r="91" spans="15:23" ht="12.75" customHeight="1" x14ac:dyDescent="0.25">
      <c r="U91" s="780">
        <v>17</v>
      </c>
      <c r="V91" s="705" t="s">
        <v>254</v>
      </c>
      <c r="W91" s="705"/>
    </row>
    <row r="92" spans="15:23" ht="12.75" customHeight="1" x14ac:dyDescent="0.25">
      <c r="U92" s="780">
        <v>18</v>
      </c>
      <c r="V92" s="705" t="s">
        <v>254</v>
      </c>
      <c r="W92" s="705"/>
    </row>
    <row r="93" spans="15:23" ht="12.75" customHeight="1" x14ac:dyDescent="0.25">
      <c r="U93" s="780">
        <v>19</v>
      </c>
      <c r="V93" s="705" t="s">
        <v>254</v>
      </c>
      <c r="W93" s="705"/>
    </row>
    <row r="94" spans="15:23" ht="12.75" customHeight="1" x14ac:dyDescent="0.25">
      <c r="U94" s="780">
        <v>20</v>
      </c>
      <c r="V94" s="705" t="s">
        <v>254</v>
      </c>
      <c r="W94" s="705"/>
    </row>
    <row r="95" spans="15:23" ht="12.75" customHeight="1" x14ac:dyDescent="0.25">
      <c r="U95" s="780">
        <v>21</v>
      </c>
      <c r="V95" s="705" t="s">
        <v>254</v>
      </c>
      <c r="W95" s="705"/>
    </row>
    <row r="96" spans="15:23" ht="12.75" customHeight="1" x14ac:dyDescent="0.25">
      <c r="U96" s="780">
        <v>22</v>
      </c>
      <c r="V96" s="705" t="s">
        <v>254</v>
      </c>
      <c r="W96" s="705"/>
    </row>
    <row r="97" spans="21:23" ht="12.75" customHeight="1" x14ac:dyDescent="0.25">
      <c r="U97" s="780">
        <v>23</v>
      </c>
      <c r="V97" s="705" t="s">
        <v>254</v>
      </c>
      <c r="W97" s="705"/>
    </row>
    <row r="98" spans="21:23" ht="12.75" customHeight="1" x14ac:dyDescent="0.25">
      <c r="U98" s="780">
        <v>24</v>
      </c>
      <c r="V98" s="705" t="s">
        <v>254</v>
      </c>
      <c r="W98" s="705"/>
    </row>
    <row r="99" spans="21:23" ht="12.75" customHeight="1" x14ac:dyDescent="0.25">
      <c r="U99" s="780">
        <v>25</v>
      </c>
      <c r="V99" s="705" t="s">
        <v>254</v>
      </c>
      <c r="W99" s="705"/>
    </row>
    <row r="100" spans="21:23" ht="12.75" customHeight="1" x14ac:dyDescent="0.25">
      <c r="U100" s="780">
        <v>26</v>
      </c>
      <c r="V100" s="705" t="s">
        <v>254</v>
      </c>
      <c r="W100" s="705"/>
    </row>
    <row r="101" spans="21:23" ht="12.75" customHeight="1" x14ac:dyDescent="0.25">
      <c r="U101" s="780">
        <v>27</v>
      </c>
      <c r="V101" s="705" t="s">
        <v>254</v>
      </c>
      <c r="W101" s="705"/>
    </row>
    <row r="102" spans="21:23" ht="12.75" customHeight="1" x14ac:dyDescent="0.25">
      <c r="U102" s="780">
        <v>28</v>
      </c>
      <c r="V102" s="705" t="s">
        <v>254</v>
      </c>
      <c r="W102" s="705"/>
    </row>
    <row r="103" spans="21:23" ht="12.75" customHeight="1" x14ac:dyDescent="0.25">
      <c r="U103" s="780">
        <v>29</v>
      </c>
      <c r="V103" s="705" t="s">
        <v>254</v>
      </c>
      <c r="W103" s="705"/>
    </row>
    <row r="104" spans="21:23" ht="12.75" customHeight="1" x14ac:dyDescent="0.25">
      <c r="U104" s="780">
        <v>30</v>
      </c>
      <c r="V104" s="705" t="s">
        <v>254</v>
      </c>
      <c r="W104" s="705"/>
    </row>
    <row r="105" spans="21:23" ht="12.75" customHeight="1" x14ac:dyDescent="0.25">
      <c r="U105" s="780">
        <v>31</v>
      </c>
      <c r="V105" s="705" t="s">
        <v>254</v>
      </c>
      <c r="W105" s="705"/>
    </row>
    <row r="106" spans="21:23" ht="12.75" customHeight="1" x14ac:dyDescent="0.25">
      <c r="U106" s="780">
        <v>32</v>
      </c>
      <c r="V106" s="705" t="s">
        <v>254</v>
      </c>
      <c r="W106" s="705"/>
    </row>
    <row r="107" spans="21:23" ht="12.75" customHeight="1" x14ac:dyDescent="0.25">
      <c r="U107" s="780">
        <v>33</v>
      </c>
      <c r="V107" s="705" t="s">
        <v>254</v>
      </c>
      <c r="W107" s="705"/>
    </row>
    <row r="108" spans="21:23" ht="12.75" customHeight="1" x14ac:dyDescent="0.25">
      <c r="U108" s="780">
        <v>34</v>
      </c>
      <c r="V108" s="705" t="s">
        <v>254</v>
      </c>
      <c r="W108" s="705"/>
    </row>
    <row r="109" spans="21:23" ht="12.75" customHeight="1" x14ac:dyDescent="0.25">
      <c r="U109" s="780">
        <v>35</v>
      </c>
      <c r="V109" s="705" t="s">
        <v>254</v>
      </c>
      <c r="W109" s="705"/>
    </row>
    <row r="110" spans="21:23" ht="12.75" customHeight="1" x14ac:dyDescent="0.25">
      <c r="U110" s="780">
        <v>36</v>
      </c>
      <c r="V110" s="705" t="s">
        <v>254</v>
      </c>
      <c r="W110" s="705"/>
    </row>
    <row r="111" spans="21:23" ht="12.75" customHeight="1" x14ac:dyDescent="0.25">
      <c r="U111" s="780">
        <v>37</v>
      </c>
      <c r="V111" s="705" t="s">
        <v>254</v>
      </c>
      <c r="W111" s="705"/>
    </row>
    <row r="112" spans="21:23" ht="12.75" customHeight="1" x14ac:dyDescent="0.25">
      <c r="U112" s="780">
        <v>38</v>
      </c>
      <c r="V112" s="705" t="s">
        <v>254</v>
      </c>
      <c r="W112" s="705"/>
    </row>
    <row r="113" spans="21:23" ht="12.75" customHeight="1" x14ac:dyDescent="0.25">
      <c r="U113" s="780">
        <v>39</v>
      </c>
      <c r="V113" s="705" t="s">
        <v>254</v>
      </c>
      <c r="W113" s="705"/>
    </row>
    <row r="114" spans="21:23" ht="12.75" customHeight="1" x14ac:dyDescent="0.25">
      <c r="U114" s="780">
        <v>40</v>
      </c>
      <c r="V114" s="705" t="s">
        <v>254</v>
      </c>
      <c r="W114" s="705"/>
    </row>
    <row r="115" spans="21:23" ht="12.75" customHeight="1" x14ac:dyDescent="0.25">
      <c r="U115" s="780">
        <v>41</v>
      </c>
      <c r="V115" s="705" t="s">
        <v>254</v>
      </c>
      <c r="W115" s="705"/>
    </row>
    <row r="116" spans="21:23" ht="12.75" customHeight="1" x14ac:dyDescent="0.25">
      <c r="U116" s="780">
        <v>42</v>
      </c>
      <c r="V116" s="705" t="s">
        <v>254</v>
      </c>
      <c r="W116" s="705"/>
    </row>
    <row r="117" spans="21:23" ht="12.75" customHeight="1" x14ac:dyDescent="0.25">
      <c r="U117" s="780">
        <v>43</v>
      </c>
      <c r="V117" s="705" t="s">
        <v>254</v>
      </c>
      <c r="W117" s="705"/>
    </row>
    <row r="118" spans="21:23" ht="12.75" customHeight="1" x14ac:dyDescent="0.25">
      <c r="U118" s="780">
        <v>44</v>
      </c>
      <c r="V118" s="705" t="s">
        <v>254</v>
      </c>
      <c r="W118" s="705"/>
    </row>
    <row r="119" spans="21:23" ht="12.75" customHeight="1" x14ac:dyDescent="0.25">
      <c r="U119" s="780">
        <v>45</v>
      </c>
      <c r="V119" s="705" t="s">
        <v>254</v>
      </c>
      <c r="W119" s="705"/>
    </row>
    <row r="120" spans="21:23" ht="12.75" customHeight="1" x14ac:dyDescent="0.25">
      <c r="U120" s="780">
        <v>46</v>
      </c>
      <c r="V120" s="705" t="s">
        <v>254</v>
      </c>
      <c r="W120" s="705"/>
    </row>
    <row r="121" spans="21:23" ht="12.75" customHeight="1" x14ac:dyDescent="0.25">
      <c r="U121" s="780">
        <v>47</v>
      </c>
      <c r="V121" s="705" t="s">
        <v>254</v>
      </c>
      <c r="W121" s="705"/>
    </row>
    <row r="122" spans="21:23" ht="12.75" customHeight="1" x14ac:dyDescent="0.25">
      <c r="U122" s="780">
        <v>48</v>
      </c>
      <c r="V122" s="705" t="s">
        <v>254</v>
      </c>
      <c r="W122" s="705"/>
    </row>
    <row r="123" spans="21:23" ht="12.75" customHeight="1" x14ac:dyDescent="0.25">
      <c r="U123" s="780">
        <v>49</v>
      </c>
      <c r="V123" s="705" t="s">
        <v>254</v>
      </c>
      <c r="W123" s="705"/>
    </row>
    <row r="124" spans="21:23" ht="12.75" customHeight="1" x14ac:dyDescent="0.25">
      <c r="U124" s="780">
        <v>50</v>
      </c>
      <c r="V124" s="705" t="s">
        <v>254</v>
      </c>
      <c r="W124" s="705"/>
    </row>
    <row r="125" spans="21:23" ht="12.75" customHeight="1" x14ac:dyDescent="0.25">
      <c r="U125" s="780">
        <v>51</v>
      </c>
      <c r="V125" s="705" t="s">
        <v>254</v>
      </c>
      <c r="W125" s="705"/>
    </row>
    <row r="126" spans="21:23" ht="12.75" customHeight="1" x14ac:dyDescent="0.25">
      <c r="U126" s="780">
        <v>52</v>
      </c>
      <c r="V126" s="705" t="s">
        <v>254</v>
      </c>
      <c r="W126" s="705"/>
    </row>
    <row r="127" spans="21:23" ht="12.75" customHeight="1" x14ac:dyDescent="0.25">
      <c r="U127" s="780">
        <v>53</v>
      </c>
      <c r="V127" s="705" t="s">
        <v>254</v>
      </c>
      <c r="W127" s="705"/>
    </row>
    <row r="128" spans="21:23" ht="12.75" customHeight="1" x14ac:dyDescent="0.25">
      <c r="U128" s="780">
        <v>54</v>
      </c>
      <c r="V128" s="705" t="s">
        <v>254</v>
      </c>
      <c r="W128" s="705"/>
    </row>
    <row r="129" spans="21:23" ht="12.75" customHeight="1" x14ac:dyDescent="0.25">
      <c r="U129" s="780">
        <v>55</v>
      </c>
      <c r="V129" s="705" t="s">
        <v>254</v>
      </c>
      <c r="W129" s="705"/>
    </row>
    <row r="130" spans="21:23" ht="12.75" customHeight="1" x14ac:dyDescent="0.25">
      <c r="U130" s="780">
        <v>56</v>
      </c>
      <c r="V130" s="705" t="s">
        <v>254</v>
      </c>
      <c r="W130" s="705"/>
    </row>
    <row r="131" spans="21:23" ht="12.75" customHeight="1" x14ac:dyDescent="0.25">
      <c r="U131" s="780">
        <v>57</v>
      </c>
      <c r="V131" s="705" t="s">
        <v>254</v>
      </c>
      <c r="W131" s="705"/>
    </row>
    <row r="132" spans="21:23" ht="12.75" customHeight="1" x14ac:dyDescent="0.25">
      <c r="U132" s="780">
        <v>58</v>
      </c>
      <c r="V132" s="705" t="s">
        <v>254</v>
      </c>
      <c r="W132" s="705"/>
    </row>
    <row r="133" spans="21:23" ht="12.75" customHeight="1" x14ac:dyDescent="0.25">
      <c r="U133" s="780">
        <v>59</v>
      </c>
      <c r="V133" s="705" t="s">
        <v>254</v>
      </c>
      <c r="W133" s="705"/>
    </row>
    <row r="134" spans="21:23" ht="12.75" customHeight="1" x14ac:dyDescent="0.25">
      <c r="U134" s="780">
        <v>60</v>
      </c>
      <c r="V134" s="705" t="s">
        <v>254</v>
      </c>
      <c r="W134" s="705"/>
    </row>
    <row r="135" spans="21:23" ht="12.75" customHeight="1" x14ac:dyDescent="0.25">
      <c r="U135" s="780">
        <v>61</v>
      </c>
      <c r="V135" s="705" t="s">
        <v>254</v>
      </c>
      <c r="W135" s="705"/>
    </row>
    <row r="136" spans="21:23" ht="12.75" customHeight="1" x14ac:dyDescent="0.25">
      <c r="U136" s="780">
        <v>62</v>
      </c>
      <c r="V136" s="705" t="s">
        <v>254</v>
      </c>
      <c r="W136" s="705"/>
    </row>
    <row r="137" spans="21:23" ht="12.75" customHeight="1" x14ac:dyDescent="0.25">
      <c r="U137" s="780">
        <v>63</v>
      </c>
      <c r="V137" s="705" t="s">
        <v>254</v>
      </c>
      <c r="W137" s="705"/>
    </row>
    <row r="138" spans="21:23" ht="12.75" customHeight="1" x14ac:dyDescent="0.25">
      <c r="U138" s="780">
        <v>64</v>
      </c>
      <c r="V138" s="705" t="s">
        <v>254</v>
      </c>
      <c r="W138" s="705"/>
    </row>
  </sheetData>
  <mergeCells count="4">
    <mergeCell ref="R7:W7"/>
    <mergeCell ref="R41:W41"/>
    <mergeCell ref="B5:M6"/>
    <mergeCell ref="O5:W6"/>
  </mergeCells>
  <pageMargins left="0.7" right="0.7" top="0.75" bottom="0.75" header="0.3" footer="0.3"/>
  <pageSetup scale="3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E13" sqref="E1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9.140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129</v>
      </c>
      <c r="H7" s="78">
        <v>45057.670754456019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130</v>
      </c>
      <c r="C9" s="56"/>
      <c r="D9" s="57" t="s">
        <v>149</v>
      </c>
      <c r="E9" s="55" t="s">
        <v>131</v>
      </c>
      <c r="F9" s="57" t="s">
        <v>152</v>
      </c>
      <c r="G9" s="55" t="s">
        <v>132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133</v>
      </c>
      <c r="C11" s="59" t="s">
        <v>134</v>
      </c>
      <c r="D11" s="59" t="s">
        <v>135</v>
      </c>
      <c r="E11" s="59" t="s">
        <v>136</v>
      </c>
      <c r="F11" s="59" t="s">
        <v>137</v>
      </c>
      <c r="G11" s="59" t="s">
        <v>138</v>
      </c>
    </row>
    <row r="12" spans="2:10" ht="21" customHeight="1" x14ac:dyDescent="0.35">
      <c r="B12" s="60">
        <v>1</v>
      </c>
      <c r="C12" s="61">
        <v>3161</v>
      </c>
      <c r="D12" s="62" t="str">
        <f>IF(ISBLANK(C12),"",VLOOKUP(C12,Inscripcion!$A$1:$E$200,2,FALSE))</f>
        <v>Jose Daniel Mora Fuentes</v>
      </c>
      <c r="E12" s="63" t="str">
        <f>IF(ISBLANK(C12),"",VLOOKUP(C12,Inscripcion!$A$1:$E$200,3,FALSE))</f>
        <v>Santa Ana</v>
      </c>
      <c r="F12" s="63">
        <f>IF(ISBLANK(C12),"",VLOOKUP(C12,Inscripcion!$A$1:$E$200,4,FALSE))</f>
        <v>212</v>
      </c>
      <c r="G12" s="63">
        <f>IF(ISBLANK(C12),"",VLOOKUP(C12,Inscripcion!$A$1:$E$200,5,FALSE))</f>
        <v>1094</v>
      </c>
    </row>
    <row r="13" spans="2:10" ht="21" customHeight="1" x14ac:dyDescent="0.35">
      <c r="B13" s="60">
        <v>2</v>
      </c>
      <c r="C13" s="61">
        <v>4113</v>
      </c>
      <c r="D13" s="62" t="str">
        <f>IF(ISBLANK(C13),"",VLOOKUP(C13,Inscripcion!$A$1:$E$200,2,FALSE))</f>
        <v>Adrian Josué Rojas Carvajal</v>
      </c>
      <c r="E13" s="63" t="str">
        <f>IF(ISBLANK(C13),"",VLOOKUP(C13,Inscripcion!$A$1:$E$200,3,FALSE))</f>
        <v>Perez Zeledon</v>
      </c>
      <c r="F13" s="63">
        <f>IF(ISBLANK(C13),"",VLOOKUP(C13,Inscripcion!$A$1:$E$200,4,FALSE))</f>
        <v>299</v>
      </c>
      <c r="G13" s="63">
        <f>IF(ISBLANK(C13),"",VLOOKUP(C13,Inscripcion!$A$1:$E$200,5,FALSE))</f>
        <v>1040</v>
      </c>
    </row>
    <row r="14" spans="2:10" ht="21" customHeight="1" x14ac:dyDescent="0.35">
      <c r="B14" s="60">
        <v>3</v>
      </c>
      <c r="C14" s="61">
        <v>2751</v>
      </c>
      <c r="D14" s="62" t="str">
        <f>IF(ISBLANK(C14),"",VLOOKUP(C14,Inscripcion!$A$1:$E$200,2,FALSE))</f>
        <v>Melissa Lara Arroyo</v>
      </c>
      <c r="E14" s="63" t="str">
        <f>IF(ISBLANK(C14),"",VLOOKUP(C14,Inscripcion!$A$1:$E$200,3,FALSE))</f>
        <v>CCDR Desamparados</v>
      </c>
      <c r="F14" s="63">
        <f>IF(ISBLANK(C14),"",VLOOKUP(C14,Inscripcion!$A$1:$E$200,4,FALSE))</f>
        <v>2741</v>
      </c>
      <c r="G14" s="63">
        <f>IF(ISBLANK(C14),"",VLOOKUP(C14,Inscripcion!$A$1:$E$200,5,FALSE))</f>
        <v>1030</v>
      </c>
    </row>
    <row r="15" spans="2:10" ht="21" customHeight="1" x14ac:dyDescent="0.25">
      <c r="F15" s="64" t="s">
        <v>139</v>
      </c>
      <c r="G15" s="64" t="s">
        <v>139</v>
      </c>
    </row>
    <row r="16" spans="2:10" ht="21" customHeight="1" x14ac:dyDescent="0.25"/>
    <row r="17" spans="2:10" ht="21" customHeight="1" x14ac:dyDescent="0.25">
      <c r="B17" s="65" t="s">
        <v>140</v>
      </c>
      <c r="C17" s="65"/>
      <c r="D17" s="65" t="s">
        <v>141</v>
      </c>
      <c r="E17" s="66" t="s">
        <v>142</v>
      </c>
      <c r="F17" s="65" t="s">
        <v>143</v>
      </c>
      <c r="G17" s="65" t="s">
        <v>144</v>
      </c>
      <c r="H17" s="67" t="s">
        <v>145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Jose Daniel Mora Fuentes</v>
      </c>
      <c r="E18" s="72">
        <v>11</v>
      </c>
      <c r="F18" s="72">
        <v>11</v>
      </c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Melissa Lara Arroyo</v>
      </c>
      <c r="E19" s="72">
        <v>8</v>
      </c>
      <c r="F19" s="72">
        <v>0</v>
      </c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Jose Daniel Mora Fuentes</v>
      </c>
      <c r="E20" s="72">
        <v>4</v>
      </c>
      <c r="F20" s="72">
        <v>10</v>
      </c>
      <c r="G20" s="72"/>
      <c r="H20" s="73">
        <v>2</v>
      </c>
      <c r="I20" s="68"/>
    </row>
    <row r="21" spans="2:10" ht="21" customHeight="1" x14ac:dyDescent="0.25">
      <c r="B21" s="74"/>
      <c r="C21" s="72">
        <v>2</v>
      </c>
      <c r="D21" s="71" t="str">
        <f>D13</f>
        <v>Adrian Josué Rojas Carvajal</v>
      </c>
      <c r="E21" s="72">
        <v>11</v>
      </c>
      <c r="F21" s="72">
        <v>12</v>
      </c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Adrian Josué Rojas Carvajal</v>
      </c>
      <c r="E22" s="72">
        <v>13</v>
      </c>
      <c r="F22" s="72">
        <v>11</v>
      </c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Melissa Lara Arroyo</v>
      </c>
      <c r="E23" s="72">
        <v>11</v>
      </c>
      <c r="F23" s="72">
        <v>6</v>
      </c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146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147</v>
      </c>
      <c r="E27" s="56"/>
      <c r="F27" s="56"/>
    </row>
    <row r="28" spans="2:10" ht="21" customHeight="1" x14ac:dyDescent="0.25">
      <c r="D28" s="77" t="s">
        <v>148</v>
      </c>
      <c r="E28" s="56"/>
      <c r="F28" s="56"/>
    </row>
  </sheetData>
  <pageMargins left="0.7" right="0.7" top="0.75" bottom="0.75" header="0.3" footer="0.3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8.5703125" bestFit="1" customWidth="1"/>
    <col min="5" max="5" width="19.140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129</v>
      </c>
      <c r="H7" s="104">
        <v>45057.670755266205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130</v>
      </c>
      <c r="C9" s="82"/>
      <c r="D9" s="83" t="s">
        <v>149</v>
      </c>
      <c r="E9" s="81" t="s">
        <v>131</v>
      </c>
      <c r="F9" s="83" t="s">
        <v>153</v>
      </c>
      <c r="G9" s="81" t="s">
        <v>132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133</v>
      </c>
      <c r="C11" s="85" t="s">
        <v>134</v>
      </c>
      <c r="D11" s="85" t="s">
        <v>135</v>
      </c>
      <c r="E11" s="85" t="s">
        <v>136</v>
      </c>
      <c r="F11" s="85" t="s">
        <v>137</v>
      </c>
      <c r="G11" s="85" t="s">
        <v>138</v>
      </c>
    </row>
    <row r="12" spans="2:10" ht="21" customHeight="1" x14ac:dyDescent="0.35">
      <c r="B12" s="86">
        <v>1</v>
      </c>
      <c r="C12" s="87">
        <v>3012</v>
      </c>
      <c r="D12" s="88" t="str">
        <f>IF(ISBLANK(C12),"",VLOOKUP(C12,Inscripcion!$A$1:$E$200,2,FALSE))</f>
        <v>Bernardo Chang Gonzalez</v>
      </c>
      <c r="E12" s="89" t="str">
        <f>IF(ISBLANK(C12),"",VLOOKUP(C12,Inscripcion!$A$1:$E$200,3,FALSE))</f>
        <v>Mora</v>
      </c>
      <c r="F12" s="89">
        <f>IF(ISBLANK(C12),"",VLOOKUP(C12,Inscripcion!$A$1:$E$200,4,FALSE))</f>
        <v>213</v>
      </c>
      <c r="G12" s="89">
        <f>IF(ISBLANK(C12),"",VLOOKUP(C12,Inscripcion!$A$1:$E$200,5,FALSE))</f>
        <v>1092</v>
      </c>
    </row>
    <row r="13" spans="2:10" ht="21" customHeight="1" x14ac:dyDescent="0.35">
      <c r="B13" s="86">
        <v>2</v>
      </c>
      <c r="C13" s="87">
        <v>4112</v>
      </c>
      <c r="D13" s="88" t="str">
        <f>IF(ISBLANK(C13),"",VLOOKUP(C13,Inscripcion!$A$1:$E$200,2,FALSE))</f>
        <v>Christian Ceciliano</v>
      </c>
      <c r="E13" s="89" t="str">
        <f>IF(ISBLANK(C13),"",VLOOKUP(C13,Inscripcion!$A$1:$E$200,3,FALSE))</f>
        <v>Pérez Zeledón</v>
      </c>
      <c r="F13" s="89">
        <f>IF(ISBLANK(C13),"",VLOOKUP(C13,Inscripcion!$A$1:$E$200,4,FALSE))</f>
        <v>298</v>
      </c>
      <c r="G13" s="89">
        <f>IF(ISBLANK(C13),"",VLOOKUP(C13,Inscripcion!$A$1:$E$200,5,FALSE))</f>
        <v>1040</v>
      </c>
    </row>
    <row r="14" spans="2:10" ht="21" customHeight="1" x14ac:dyDescent="0.35">
      <c r="B14" s="86">
        <v>3</v>
      </c>
      <c r="C14" s="87">
        <v>2887</v>
      </c>
      <c r="D14" s="88" t="str">
        <f>IF(ISBLANK(C14),"",VLOOKUP(C14,Inscripcion!$A$1:$E$200,2,FALSE))</f>
        <v>Byron Esteban Arriaga Barrientos</v>
      </c>
      <c r="E14" s="89" t="str">
        <f>IF(ISBLANK(C14),"",VLOOKUP(C14,Inscripcion!$A$1:$E$200,3,FALSE))</f>
        <v>CCDR Desamparados</v>
      </c>
      <c r="F14" s="89">
        <f>IF(ISBLANK(C14),"",VLOOKUP(C14,Inscripcion!$A$1:$E$200,4,FALSE))</f>
        <v>2858</v>
      </c>
      <c r="G14" s="89">
        <f>IF(ISBLANK(C14),"",VLOOKUP(C14,Inscripcion!$A$1:$E$200,5,FALSE))</f>
        <v>1030</v>
      </c>
    </row>
    <row r="15" spans="2:10" ht="21" customHeight="1" x14ac:dyDescent="0.25">
      <c r="F15" s="90" t="s">
        <v>139</v>
      </c>
      <c r="G15" s="90" t="s">
        <v>139</v>
      </c>
    </row>
    <row r="16" spans="2:10" ht="21" customHeight="1" x14ac:dyDescent="0.25"/>
    <row r="17" spans="2:10" ht="21" customHeight="1" x14ac:dyDescent="0.25">
      <c r="B17" s="91" t="s">
        <v>140</v>
      </c>
      <c r="C17" s="91"/>
      <c r="D17" s="91" t="s">
        <v>141</v>
      </c>
      <c r="E17" s="92" t="s">
        <v>142</v>
      </c>
      <c r="F17" s="91" t="s">
        <v>143</v>
      </c>
      <c r="G17" s="91" t="s">
        <v>144</v>
      </c>
      <c r="H17" s="93" t="s">
        <v>145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Bernardo Chang Gonzalez</v>
      </c>
      <c r="E18" s="98">
        <v>11</v>
      </c>
      <c r="F18" s="98">
        <v>11</v>
      </c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Byron Esteban Arriaga Barrientos</v>
      </c>
      <c r="E19" s="98">
        <v>6</v>
      </c>
      <c r="F19" s="98">
        <v>6</v>
      </c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Bernardo Chang Gonzalez</v>
      </c>
      <c r="E20" s="98">
        <v>11</v>
      </c>
      <c r="F20" s="98">
        <v>11</v>
      </c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Christian Ceciliano</v>
      </c>
      <c r="E21" s="98">
        <v>1</v>
      </c>
      <c r="F21" s="98">
        <v>3</v>
      </c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Christian Ceciliano</v>
      </c>
      <c r="E22" s="98">
        <v>6</v>
      </c>
      <c r="F22" s="98">
        <v>6</v>
      </c>
      <c r="G22" s="98"/>
      <c r="H22" s="102">
        <v>3</v>
      </c>
      <c r="I22" s="94"/>
    </row>
    <row r="23" spans="2:10" ht="21" customHeight="1" x14ac:dyDescent="0.25">
      <c r="B23" s="100"/>
      <c r="C23" s="98">
        <v>3</v>
      </c>
      <c r="D23" s="97" t="str">
        <f>D14</f>
        <v>Byron Esteban Arriaga Barrientos</v>
      </c>
      <c r="E23" s="98">
        <v>11</v>
      </c>
      <c r="F23" s="98">
        <v>11</v>
      </c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146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147</v>
      </c>
      <c r="E27" s="82"/>
      <c r="F27" s="82"/>
    </row>
    <row r="28" spans="2:10" ht="21" customHeight="1" x14ac:dyDescent="0.25">
      <c r="D28" s="103" t="s">
        <v>148</v>
      </c>
      <c r="E28" s="82"/>
      <c r="F28" s="82"/>
    </row>
  </sheetData>
  <pageMargins left="0.7" right="0.7" top="0.75" bottom="0.75" header="0.3" footer="0.3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140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129</v>
      </c>
      <c r="H7" s="130">
        <v>45057.670755856481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130</v>
      </c>
      <c r="C9" s="108"/>
      <c r="D9" s="109" t="s">
        <v>149</v>
      </c>
      <c r="E9" s="107" t="s">
        <v>131</v>
      </c>
      <c r="F9" s="109" t="s">
        <v>154</v>
      </c>
      <c r="G9" s="107" t="s">
        <v>132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133</v>
      </c>
      <c r="C11" s="111" t="s">
        <v>134</v>
      </c>
      <c r="D11" s="111" t="s">
        <v>135</v>
      </c>
      <c r="E11" s="111" t="s">
        <v>136</v>
      </c>
      <c r="F11" s="111" t="s">
        <v>137</v>
      </c>
      <c r="G11" s="111" t="s">
        <v>138</v>
      </c>
    </row>
    <row r="12" spans="2:10" ht="21" customHeight="1" x14ac:dyDescent="0.35">
      <c r="B12" s="112">
        <v>1</v>
      </c>
      <c r="C12" s="113">
        <v>82</v>
      </c>
      <c r="D12" s="114" t="str">
        <f>IF(ISBLANK(C12),"",VLOOKUP(C12,Inscripcion!$A$1:$E$200,2,FALSE))</f>
        <v>Ricardo Castro Torres</v>
      </c>
      <c r="E12" s="115" t="str">
        <f>IF(ISBLANK(C12),"",VLOOKUP(C12,Inscripcion!$A$1:$E$200,3,FALSE))</f>
        <v>Mora</v>
      </c>
      <c r="F12" s="115">
        <f>IF(ISBLANK(C12),"",VLOOKUP(C12,Inscripcion!$A$1:$E$200,4,FALSE))</f>
        <v>215</v>
      </c>
      <c r="G12" s="115">
        <f>IF(ISBLANK(C12),"",VLOOKUP(C12,Inscripcion!$A$1:$E$200,5,FALSE))</f>
        <v>1091</v>
      </c>
    </row>
    <row r="13" spans="2:10" ht="21" customHeight="1" x14ac:dyDescent="0.35">
      <c r="B13" s="112">
        <v>2</v>
      </c>
      <c r="C13" s="113">
        <v>4089</v>
      </c>
      <c r="D13" s="114" t="str">
        <f>IF(ISBLANK(C13),"",VLOOKUP(C13,Inscripcion!$A$1:$E$200,2,FALSE))</f>
        <v>Mariana Sofia Marin Segura</v>
      </c>
      <c r="E13" s="115" t="str">
        <f>IF(ISBLANK(C13),"",VLOOKUP(C13,Inscripcion!$A$1:$E$200,3,FALSE))</f>
        <v>CCDR Jiménez</v>
      </c>
      <c r="F13" s="115">
        <f>IF(ISBLANK(C13),"",VLOOKUP(C13,Inscripcion!$A$1:$E$200,4,FALSE))</f>
        <v>297</v>
      </c>
      <c r="G13" s="115">
        <f>IF(ISBLANK(C13),"",VLOOKUP(C13,Inscripcion!$A$1:$E$200,5,FALSE))</f>
        <v>1040</v>
      </c>
    </row>
    <row r="14" spans="2:10" ht="21" customHeight="1" x14ac:dyDescent="0.35">
      <c r="B14" s="112">
        <v>3</v>
      </c>
      <c r="C14" s="113">
        <v>3324</v>
      </c>
      <c r="D14" s="114" t="str">
        <f>IF(ISBLANK(C14),"",VLOOKUP(C14,Inscripcion!$A$1:$E$200,2,FALSE))</f>
        <v>Sofia Alejandra Saborio Anchia</v>
      </c>
      <c r="E14" s="115" t="str">
        <f>IF(ISBLANK(C14),"",VLOOKUP(C14,Inscripcion!$A$1:$E$200,3,FALSE))</f>
        <v>Aserri</v>
      </c>
      <c r="F14" s="115">
        <f>IF(ISBLANK(C14),"",VLOOKUP(C14,Inscripcion!$A$1:$E$200,4,FALSE))</f>
        <v>3267</v>
      </c>
      <c r="G14" s="115">
        <f>IF(ISBLANK(C14),"",VLOOKUP(C14,Inscripcion!$A$1:$E$200,5,FALSE))</f>
        <v>1030</v>
      </c>
    </row>
    <row r="15" spans="2:10" ht="21" customHeight="1" x14ac:dyDescent="0.25">
      <c r="F15" s="116" t="s">
        <v>139</v>
      </c>
      <c r="G15" s="116" t="s">
        <v>139</v>
      </c>
    </row>
    <row r="16" spans="2:10" ht="21" customHeight="1" x14ac:dyDescent="0.25"/>
    <row r="17" spans="2:10" ht="21" customHeight="1" x14ac:dyDescent="0.25">
      <c r="B17" s="117" t="s">
        <v>140</v>
      </c>
      <c r="C17" s="117"/>
      <c r="D17" s="117" t="s">
        <v>141</v>
      </c>
      <c r="E17" s="118" t="s">
        <v>142</v>
      </c>
      <c r="F17" s="117" t="s">
        <v>143</v>
      </c>
      <c r="G17" s="117" t="s">
        <v>144</v>
      </c>
      <c r="H17" s="119" t="s">
        <v>145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Ricardo Castro Torres</v>
      </c>
      <c r="E18" s="124">
        <v>11</v>
      </c>
      <c r="F18" s="124">
        <v>11</v>
      </c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Sofia Alejandra Saborio Anchia</v>
      </c>
      <c r="E19" s="124">
        <v>4</v>
      </c>
      <c r="F19" s="124">
        <v>9</v>
      </c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Ricardo Castro Torres</v>
      </c>
      <c r="E20" s="124">
        <v>11</v>
      </c>
      <c r="F20" s="124">
        <v>11</v>
      </c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Mariana Sofia Marin Segura</v>
      </c>
      <c r="E21" s="124">
        <v>1</v>
      </c>
      <c r="F21" s="124">
        <v>6</v>
      </c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Mariana Sofia Marin Segura</v>
      </c>
      <c r="E22" s="124">
        <v>5</v>
      </c>
      <c r="F22" s="124">
        <v>6</v>
      </c>
      <c r="G22" s="124"/>
      <c r="H22" s="128">
        <v>3</v>
      </c>
      <c r="I22" s="120"/>
    </row>
    <row r="23" spans="2:10" ht="21" customHeight="1" x14ac:dyDescent="0.25">
      <c r="B23" s="126"/>
      <c r="C23" s="124">
        <v>3</v>
      </c>
      <c r="D23" s="123" t="str">
        <f>D14</f>
        <v>Sofia Alejandra Saborio Anchia</v>
      </c>
      <c r="E23" s="124">
        <v>11</v>
      </c>
      <c r="F23" s="124">
        <v>11</v>
      </c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146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147</v>
      </c>
      <c r="E27" s="108"/>
      <c r="F27" s="108"/>
    </row>
    <row r="28" spans="2:10" ht="21" customHeight="1" x14ac:dyDescent="0.25">
      <c r="D28" s="129" t="s">
        <v>148</v>
      </c>
      <c r="E28" s="108"/>
      <c r="F28" s="108"/>
    </row>
  </sheetData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129</v>
      </c>
      <c r="H7" s="156">
        <v>45057.670756423613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130</v>
      </c>
      <c r="C9" s="134"/>
      <c r="D9" s="135" t="s">
        <v>149</v>
      </c>
      <c r="E9" s="133" t="s">
        <v>131</v>
      </c>
      <c r="F9" s="135" t="s">
        <v>155</v>
      </c>
      <c r="G9" s="133" t="s">
        <v>132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133</v>
      </c>
      <c r="C11" s="137" t="s">
        <v>134</v>
      </c>
      <c r="D11" s="137" t="s">
        <v>135</v>
      </c>
      <c r="E11" s="137" t="s">
        <v>136</v>
      </c>
      <c r="F11" s="137" t="s">
        <v>137</v>
      </c>
      <c r="G11" s="137" t="s">
        <v>138</v>
      </c>
    </row>
    <row r="12" spans="2:10" ht="21" customHeight="1" x14ac:dyDescent="0.35">
      <c r="B12" s="138">
        <v>1</v>
      </c>
      <c r="C12" s="139">
        <v>3056</v>
      </c>
      <c r="D12" s="140" t="str">
        <f>IF(ISBLANK(C12),"",VLOOKUP(C12,Inscripcion!$A$1:$E$200,2,FALSE))</f>
        <v>Valentina Garro Valverde</v>
      </c>
      <c r="E12" s="141" t="str">
        <f>IF(ISBLANK(C12),"",VLOOKUP(C12,Inscripcion!$A$1:$E$200,3,FALSE))</f>
        <v>Santa Ana</v>
      </c>
      <c r="F12" s="141">
        <f>IF(ISBLANK(C12),"",VLOOKUP(C12,Inscripcion!$A$1:$E$200,4,FALSE))</f>
        <v>216</v>
      </c>
      <c r="G12" s="141">
        <f>IF(ISBLANK(C12),"",VLOOKUP(C12,Inscripcion!$A$1:$E$200,5,FALSE))</f>
        <v>1091</v>
      </c>
    </row>
    <row r="13" spans="2:10" ht="21" customHeight="1" x14ac:dyDescent="0.35">
      <c r="B13" s="138">
        <v>2</v>
      </c>
      <c r="C13" s="139">
        <v>4085</v>
      </c>
      <c r="D13" s="140" t="str">
        <f>IF(ISBLANK(C13),"",VLOOKUP(C13,Inscripcion!$A$1:$E$200,2,FALSE))</f>
        <v>Allan Obando Flores</v>
      </c>
      <c r="E13" s="141" t="str">
        <f>IF(ISBLANK(C13),"",VLOOKUP(C13,Inscripcion!$A$1:$E$200,3,FALSE))</f>
        <v>Santo Domingo</v>
      </c>
      <c r="F13" s="141">
        <f>IF(ISBLANK(C13),"",VLOOKUP(C13,Inscripcion!$A$1:$E$200,4,FALSE))</f>
        <v>296</v>
      </c>
      <c r="G13" s="141">
        <f>IF(ISBLANK(C13),"",VLOOKUP(C13,Inscripcion!$A$1:$E$200,5,FALSE))</f>
        <v>1040</v>
      </c>
    </row>
    <row r="14" spans="2:10" ht="21" customHeight="1" x14ac:dyDescent="0.35">
      <c r="B14" s="138">
        <v>3</v>
      </c>
      <c r="C14" s="139">
        <v>3340</v>
      </c>
      <c r="D14" s="140" t="str">
        <f>IF(ISBLANK(C14),"",VLOOKUP(C14,Inscripcion!$A$1:$E$200,2,FALSE))</f>
        <v>Alejandro Cardenas Corella</v>
      </c>
      <c r="E14" s="141" t="str">
        <f>IF(ISBLANK(C14),"",VLOOKUP(C14,Inscripcion!$A$1:$E$200,3,FALSE))</f>
        <v>Aserri</v>
      </c>
      <c r="F14" s="141">
        <f>IF(ISBLANK(C14),"",VLOOKUP(C14,Inscripcion!$A$1:$E$200,4,FALSE))</f>
        <v>3283</v>
      </c>
      <c r="G14" s="141">
        <f>IF(ISBLANK(C14),"",VLOOKUP(C14,Inscripcion!$A$1:$E$200,5,FALSE))</f>
        <v>1030</v>
      </c>
    </row>
    <row r="15" spans="2:10" ht="21" customHeight="1" x14ac:dyDescent="0.25">
      <c r="F15" s="142" t="s">
        <v>139</v>
      </c>
      <c r="G15" s="142" t="s">
        <v>139</v>
      </c>
    </row>
    <row r="16" spans="2:10" ht="21" customHeight="1" x14ac:dyDescent="0.25"/>
    <row r="17" spans="2:10" ht="21" customHeight="1" x14ac:dyDescent="0.25">
      <c r="B17" s="143" t="s">
        <v>140</v>
      </c>
      <c r="C17" s="143"/>
      <c r="D17" s="143" t="s">
        <v>141</v>
      </c>
      <c r="E17" s="144" t="s">
        <v>142</v>
      </c>
      <c r="F17" s="143" t="s">
        <v>143</v>
      </c>
      <c r="G17" s="143" t="s">
        <v>144</v>
      </c>
      <c r="H17" s="145" t="s">
        <v>145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Valentina Garro Valverde</v>
      </c>
      <c r="E18" s="150">
        <v>11</v>
      </c>
      <c r="F18" s="150">
        <v>11</v>
      </c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Alejandro Cardenas Corella</v>
      </c>
      <c r="E19" s="150">
        <v>8</v>
      </c>
      <c r="F19" s="150">
        <v>3</v>
      </c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Valentina Garro Valverde</v>
      </c>
      <c r="E20" s="150">
        <v>11</v>
      </c>
      <c r="F20" s="150">
        <v>11</v>
      </c>
      <c r="G20" s="150"/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Allan Obando Flores</v>
      </c>
      <c r="E21" s="150">
        <v>5</v>
      </c>
      <c r="F21" s="150">
        <v>1</v>
      </c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Allan Obando Flores</v>
      </c>
      <c r="E22" s="150">
        <v>11</v>
      </c>
      <c r="F22" s="150">
        <v>11</v>
      </c>
      <c r="G22" s="150"/>
      <c r="H22" s="154">
        <v>2</v>
      </c>
      <c r="I22" s="146"/>
    </row>
    <row r="23" spans="2:10" ht="21" customHeight="1" x14ac:dyDescent="0.25">
      <c r="B23" s="152"/>
      <c r="C23" s="150">
        <v>3</v>
      </c>
      <c r="D23" s="149" t="str">
        <f>D14</f>
        <v>Alejandro Cardenas Corella</v>
      </c>
      <c r="E23" s="150">
        <v>8</v>
      </c>
      <c r="F23" s="150">
        <v>8</v>
      </c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146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147</v>
      </c>
      <c r="E27" s="134"/>
      <c r="F27" s="134"/>
    </row>
    <row r="28" spans="2:10" ht="21" customHeight="1" x14ac:dyDescent="0.25">
      <c r="D28" s="155" t="s">
        <v>148</v>
      </c>
      <c r="E28" s="134"/>
      <c r="F28" s="134"/>
    </row>
  </sheetData>
  <pageMargins left="0.7" right="0.7" top="0.75" bottom="0.75" header="0.3" footer="0.3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30.85546875" bestFit="1" customWidth="1"/>
    <col min="5" max="5" width="12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129</v>
      </c>
      <c r="H7" s="182">
        <v>45057.670757071763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130</v>
      </c>
      <c r="C9" s="160"/>
      <c r="D9" s="161" t="s">
        <v>149</v>
      </c>
      <c r="E9" s="159" t="s">
        <v>131</v>
      </c>
      <c r="F9" s="161" t="s">
        <v>156</v>
      </c>
      <c r="G9" s="159" t="s">
        <v>132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133</v>
      </c>
      <c r="C11" s="163" t="s">
        <v>134</v>
      </c>
      <c r="D11" s="163" t="s">
        <v>135</v>
      </c>
      <c r="E11" s="163" t="s">
        <v>136</v>
      </c>
      <c r="F11" s="163" t="s">
        <v>137</v>
      </c>
      <c r="G11" s="163" t="s">
        <v>138</v>
      </c>
    </row>
    <row r="12" spans="2:10" ht="21" customHeight="1" x14ac:dyDescent="0.35">
      <c r="B12" s="164">
        <v>1</v>
      </c>
      <c r="C12" s="165">
        <v>3234</v>
      </c>
      <c r="D12" s="166" t="str">
        <f>IF(ISBLANK(C12),"",VLOOKUP(C12,Inscripcion!$A$1:$E$200,2,FALSE))</f>
        <v>Lukas Ceciliano Esquivel</v>
      </c>
      <c r="E12" s="167" t="str">
        <f>IF(ISBLANK(C12),"",VLOOKUP(C12,Inscripcion!$A$1:$E$200,3,FALSE))</f>
        <v>Perez Zeledon</v>
      </c>
      <c r="F12" s="167">
        <f>IF(ISBLANK(C12),"",VLOOKUP(C12,Inscripcion!$A$1:$E$200,4,FALSE))</f>
        <v>217</v>
      </c>
      <c r="G12" s="167">
        <f>IF(ISBLANK(C12),"",VLOOKUP(C12,Inscripcion!$A$1:$E$200,5,FALSE))</f>
        <v>1089</v>
      </c>
    </row>
    <row r="13" spans="2:10" ht="21" customHeight="1" x14ac:dyDescent="0.35">
      <c r="B13" s="164">
        <v>2</v>
      </c>
      <c r="C13" s="165">
        <v>4084</v>
      </c>
      <c r="D13" s="166" t="str">
        <f>IF(ISBLANK(C13),"",VLOOKUP(C13,Inscripcion!$A$1:$E$200,2,FALSE))</f>
        <v>Christopher Zuñiga Rojas</v>
      </c>
      <c r="E13" s="167" t="str">
        <f>IF(ISBLANK(C13),"",VLOOKUP(C13,Inscripcion!$A$1:$E$200,3,FALSE))</f>
        <v>Montes de Oca</v>
      </c>
      <c r="F13" s="167">
        <f>IF(ISBLANK(C13),"",VLOOKUP(C13,Inscripcion!$A$1:$E$200,4,FALSE))</f>
        <v>295</v>
      </c>
      <c r="G13" s="167">
        <f>IF(ISBLANK(C13),"",VLOOKUP(C13,Inscripcion!$A$1:$E$200,5,FALSE))</f>
        <v>1040</v>
      </c>
    </row>
    <row r="14" spans="2:10" ht="21" customHeight="1" x14ac:dyDescent="0.35">
      <c r="B14" s="164">
        <v>3</v>
      </c>
      <c r="C14" s="165">
        <v>3498</v>
      </c>
      <c r="D14" s="166" t="str">
        <f>IF(ISBLANK(C14),"",VLOOKUP(C14,Inscripcion!$A$1:$E$200,2,FALSE))</f>
        <v>Jaydelinne Shanney Baker Crawford</v>
      </c>
      <c r="E14" s="167" t="str">
        <f>IF(ISBLANK(C14),"",VLOOKUP(C14,Inscripcion!$A$1:$E$200,3,FALSE))</f>
        <v>Aserrí</v>
      </c>
      <c r="F14" s="167">
        <f>IF(ISBLANK(C14),"",VLOOKUP(C14,Inscripcion!$A$1:$E$200,4,FALSE))</f>
        <v>3431</v>
      </c>
      <c r="G14" s="167">
        <f>IF(ISBLANK(C14),"",VLOOKUP(C14,Inscripcion!$A$1:$E$200,5,FALSE))</f>
        <v>1030</v>
      </c>
    </row>
    <row r="15" spans="2:10" ht="21" customHeight="1" x14ac:dyDescent="0.25">
      <c r="F15" s="168" t="s">
        <v>139</v>
      </c>
      <c r="G15" s="168" t="s">
        <v>139</v>
      </c>
    </row>
    <row r="16" spans="2:10" ht="21" customHeight="1" x14ac:dyDescent="0.25"/>
    <row r="17" spans="2:10" ht="21" customHeight="1" x14ac:dyDescent="0.25">
      <c r="B17" s="169" t="s">
        <v>140</v>
      </c>
      <c r="C17" s="169"/>
      <c r="D17" s="169" t="s">
        <v>141</v>
      </c>
      <c r="E17" s="170" t="s">
        <v>142</v>
      </c>
      <c r="F17" s="169" t="s">
        <v>143</v>
      </c>
      <c r="G17" s="169" t="s">
        <v>144</v>
      </c>
      <c r="H17" s="171" t="s">
        <v>145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Lukas Ceciliano Esquivel</v>
      </c>
      <c r="E18" s="176">
        <v>9</v>
      </c>
      <c r="F18" s="176">
        <v>11</v>
      </c>
      <c r="G18" s="176">
        <v>9</v>
      </c>
      <c r="H18" s="177">
        <v>3</v>
      </c>
      <c r="I18" s="172"/>
    </row>
    <row r="19" spans="2:10" ht="21" customHeight="1" x14ac:dyDescent="0.25">
      <c r="B19" s="178"/>
      <c r="C19" s="174">
        <v>3</v>
      </c>
      <c r="D19" s="175" t="str">
        <f>D14</f>
        <v>Jaydelinne Shanney Baker Crawford</v>
      </c>
      <c r="E19" s="176">
        <v>11</v>
      </c>
      <c r="F19" s="176">
        <v>9</v>
      </c>
      <c r="G19" s="176">
        <v>11</v>
      </c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Lukas Ceciliano Esquivel</v>
      </c>
      <c r="E20" s="176">
        <v>11</v>
      </c>
      <c r="F20" s="176">
        <v>10</v>
      </c>
      <c r="G20" s="176">
        <v>11</v>
      </c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Christopher Zuñiga Rojas</v>
      </c>
      <c r="E21" s="176">
        <v>6</v>
      </c>
      <c r="F21" s="176">
        <v>12</v>
      </c>
      <c r="G21" s="176">
        <v>5</v>
      </c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Christopher Zuñiga Rojas</v>
      </c>
      <c r="E22" s="176">
        <v>5</v>
      </c>
      <c r="F22" s="176">
        <v>6</v>
      </c>
      <c r="G22" s="176"/>
      <c r="H22" s="180">
        <v>3</v>
      </c>
      <c r="I22" s="172"/>
    </row>
    <row r="23" spans="2:10" ht="21" customHeight="1" x14ac:dyDescent="0.25">
      <c r="B23" s="178"/>
      <c r="C23" s="176">
        <v>3</v>
      </c>
      <c r="D23" s="175" t="str">
        <f>D14</f>
        <v>Jaydelinne Shanney Baker Crawford</v>
      </c>
      <c r="E23" s="176">
        <v>11</v>
      </c>
      <c r="F23" s="176">
        <v>11</v>
      </c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146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147</v>
      </c>
      <c r="E27" s="160"/>
      <c r="F27" s="160"/>
    </row>
    <row r="28" spans="2:10" ht="21" customHeight="1" x14ac:dyDescent="0.25">
      <c r="D28" s="181" t="s">
        <v>148</v>
      </c>
      <c r="E28" s="160"/>
      <c r="F28" s="160"/>
    </row>
  </sheetData>
  <pageMargins left="0.7" right="0.7" top="0.75" bottom="0.75" header="0.3" footer="0.3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3" sqref="H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8.5703125" bestFit="1" customWidth="1"/>
    <col min="6" max="6" width="11" bestFit="1" customWidth="1"/>
    <col min="7" max="7" width="10.85546875" bestFit="1" customWidth="1"/>
    <col min="8" max="8" width="9.140625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129</v>
      </c>
      <c r="H7" s="208">
        <v>45057.670757488428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130</v>
      </c>
      <c r="C9" s="186"/>
      <c r="D9" s="187" t="s">
        <v>149</v>
      </c>
      <c r="E9" s="185" t="s">
        <v>131</v>
      </c>
      <c r="F9" s="187" t="s">
        <v>157</v>
      </c>
      <c r="G9" s="185" t="s">
        <v>132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133</v>
      </c>
      <c r="C11" s="189" t="s">
        <v>134</v>
      </c>
      <c r="D11" s="189" t="s">
        <v>135</v>
      </c>
      <c r="E11" s="189" t="s">
        <v>136</v>
      </c>
      <c r="F11" s="189" t="s">
        <v>137</v>
      </c>
      <c r="G11" s="189" t="s">
        <v>138</v>
      </c>
    </row>
    <row r="12" spans="2:10" ht="21" customHeight="1" x14ac:dyDescent="0.35">
      <c r="B12" s="190">
        <v>1</v>
      </c>
      <c r="C12" s="191">
        <v>3093</v>
      </c>
      <c r="D12" s="192" t="str">
        <f>IF(ISBLANK(C12),"",VLOOKUP(C12,Inscripcion!$A$1:$E$200,2,FALSE))</f>
        <v>Asaf Caravaca Ramirez</v>
      </c>
      <c r="E12" s="193" t="str">
        <f>IF(ISBLANK(C12),"",VLOOKUP(C12,Inscripcion!$A$1:$E$200,3,FALSE))</f>
        <v>Esparza</v>
      </c>
      <c r="F12" s="193">
        <f>IF(ISBLANK(C12),"",VLOOKUP(C12,Inscripcion!$A$1:$E$200,4,FALSE))</f>
        <v>219</v>
      </c>
      <c r="G12" s="193">
        <f>IF(ISBLANK(C12),"",VLOOKUP(C12,Inscripcion!$A$1:$E$200,5,FALSE))</f>
        <v>1087</v>
      </c>
    </row>
    <row r="13" spans="2:10" ht="21" customHeight="1" x14ac:dyDescent="0.35">
      <c r="B13" s="190">
        <v>2</v>
      </c>
      <c r="C13" s="191">
        <v>4041</v>
      </c>
      <c r="D13" s="192" t="str">
        <f>IF(ISBLANK(C13),"",VLOOKUP(C13,Inscripcion!$A$1:$E$200,2,FALSE))</f>
        <v>Esteban Antonio Solis Zuñiga</v>
      </c>
      <c r="E13" s="193" t="str">
        <f>IF(ISBLANK(C13),"",VLOOKUP(C13,Inscripcion!$A$1:$E$200,3,FALSE))</f>
        <v>Vasquez de Coronado</v>
      </c>
      <c r="F13" s="193">
        <f>IF(ISBLANK(C13),"",VLOOKUP(C13,Inscripcion!$A$1:$E$200,4,FALSE))</f>
        <v>293</v>
      </c>
      <c r="G13" s="193">
        <f>IF(ISBLANK(C13),"",VLOOKUP(C13,Inscripcion!$A$1:$E$200,5,FALSE))</f>
        <v>1040</v>
      </c>
    </row>
    <row r="14" spans="2:10" ht="21" customHeight="1" x14ac:dyDescent="0.35">
      <c r="B14" s="190">
        <v>3</v>
      </c>
      <c r="C14" s="191">
        <v>3561</v>
      </c>
      <c r="D14" s="192" t="str">
        <f>IF(ISBLANK(C14),"",VLOOKUP(C14,Inscripcion!$A$1:$E$200,2,FALSE))</f>
        <v>Emily Daniela Fraile Parra</v>
      </c>
      <c r="E14" s="193" t="str">
        <f>IF(ISBLANK(C14),"",VLOOKUP(C14,Inscripcion!$A$1:$E$200,3,FALSE))</f>
        <v>Santa Ana</v>
      </c>
      <c r="F14" s="193">
        <f>IF(ISBLANK(C14),"",VLOOKUP(C14,Inscripcion!$A$1:$E$200,4,FALSE))</f>
        <v>3490</v>
      </c>
      <c r="G14" s="193">
        <f>IF(ISBLANK(C14),"",VLOOKUP(C14,Inscripcion!$A$1:$E$200,5,FALSE))</f>
        <v>1030</v>
      </c>
    </row>
    <row r="15" spans="2:10" ht="21" customHeight="1" x14ac:dyDescent="0.25">
      <c r="F15" s="194" t="s">
        <v>139</v>
      </c>
      <c r="G15" s="194" t="s">
        <v>139</v>
      </c>
    </row>
    <row r="16" spans="2:10" ht="21" customHeight="1" x14ac:dyDescent="0.25"/>
    <row r="17" spans="2:10" ht="21" customHeight="1" x14ac:dyDescent="0.25">
      <c r="B17" s="195" t="s">
        <v>140</v>
      </c>
      <c r="C17" s="195"/>
      <c r="D17" s="195" t="s">
        <v>141</v>
      </c>
      <c r="E17" s="196" t="s">
        <v>142</v>
      </c>
      <c r="F17" s="195" t="s">
        <v>143</v>
      </c>
      <c r="G17" s="195" t="s">
        <v>144</v>
      </c>
      <c r="H17" s="197" t="s">
        <v>145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Asaf Caravaca Ramirez</v>
      </c>
      <c r="E18" s="202">
        <v>11</v>
      </c>
      <c r="F18" s="202">
        <v>12</v>
      </c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Emily Daniela Fraile Parra</v>
      </c>
      <c r="E19" s="202">
        <v>6</v>
      </c>
      <c r="F19" s="202">
        <v>10</v>
      </c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Asaf Caravaca Ramirez</v>
      </c>
      <c r="E20" s="202">
        <v>7</v>
      </c>
      <c r="F20" s="202">
        <v>11</v>
      </c>
      <c r="G20" s="202">
        <v>11</v>
      </c>
      <c r="H20" s="203">
        <v>1</v>
      </c>
      <c r="I20" s="198"/>
    </row>
    <row r="21" spans="2:10" ht="21" customHeight="1" x14ac:dyDescent="0.25">
      <c r="B21" s="204"/>
      <c r="C21" s="202">
        <v>2</v>
      </c>
      <c r="D21" s="201" t="str">
        <f>D13</f>
        <v>Esteban Antonio Solis Zuñiga</v>
      </c>
      <c r="E21" s="202">
        <v>11</v>
      </c>
      <c r="F21" s="202">
        <v>8</v>
      </c>
      <c r="G21" s="202">
        <v>7</v>
      </c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Esteban Antonio Solis Zuñiga</v>
      </c>
      <c r="E22" s="202">
        <v>6</v>
      </c>
      <c r="F22" s="202">
        <v>11</v>
      </c>
      <c r="G22" s="202">
        <v>4</v>
      </c>
      <c r="H22" s="206">
        <v>3</v>
      </c>
      <c r="I22" s="198"/>
    </row>
    <row r="23" spans="2:10" ht="21" customHeight="1" x14ac:dyDescent="0.25">
      <c r="B23" s="204"/>
      <c r="C23" s="202">
        <v>3</v>
      </c>
      <c r="D23" s="201" t="str">
        <f>D14</f>
        <v>Emily Daniela Fraile Parra</v>
      </c>
      <c r="E23" s="202">
        <v>11</v>
      </c>
      <c r="F23" s="202">
        <v>8</v>
      </c>
      <c r="G23" s="202">
        <v>11</v>
      </c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146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147</v>
      </c>
      <c r="E27" s="186"/>
      <c r="F27" s="186"/>
    </row>
    <row r="28" spans="2:10" ht="21" customHeight="1" x14ac:dyDescent="0.25">
      <c r="D28" s="207" t="s">
        <v>148</v>
      </c>
      <c r="E28" s="186"/>
      <c r="F28" s="186"/>
    </row>
  </sheetData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Grupo 13 (M)</vt:lpstr>
      <vt:lpstr>Grupo 14 (N)</vt:lpstr>
      <vt:lpstr>Grupo 15 (O)</vt:lpstr>
      <vt:lpstr>Grupo 16 (P)</vt:lpstr>
      <vt:lpstr>Grupo 17 (Q)</vt:lpstr>
      <vt:lpstr>Grupo 18 (R)</vt:lpstr>
      <vt:lpstr>Grupo 19 (S)</vt:lpstr>
      <vt:lpstr>Grupo 20 (T)</vt:lpstr>
      <vt:lpstr>Grupo 21 (U)</vt:lpstr>
      <vt:lpstr>Grupo 22 (V)</vt:lpstr>
      <vt:lpstr>Grupo 23 (W)</vt:lpstr>
      <vt:lpstr>Grupo 24 (X)</vt:lpstr>
      <vt:lpstr>Grupo 25 (Y)</vt:lpstr>
      <vt:lpstr>Grupo 26 (Z)</vt:lpstr>
      <vt:lpstr>Grupo 27 (AA) </vt:lpstr>
      <vt:lpstr>Grupo 28 (AB)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2023-05-14T18:41:08Z</cp:lastPrinted>
  <dcterms:created xsi:type="dcterms:W3CDTF">2023-05-11T22:05:51Z</dcterms:created>
  <dcterms:modified xsi:type="dcterms:W3CDTF">2023-05-25T19:08:22Z</dcterms:modified>
</cp:coreProperties>
</file>