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coteme01\Desktop\II RANK MENOR MASC 2023\"/>
    </mc:Choice>
  </mc:AlternateContent>
  <bookViews>
    <workbookView xWindow="-120" yWindow="-120" windowWidth="20730" windowHeight="11160" firstSheet="9" activeTab="15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 (E)" sheetId="6" r:id="rId6"/>
    <sheet name="Grupo 6 (F)" sheetId="7" r:id="rId7"/>
    <sheet name="Grupo 7 (G)" sheetId="8" r:id="rId8"/>
    <sheet name="Grupo 8 (H)" sheetId="9" r:id="rId9"/>
    <sheet name="Grupo 9 (I)" sheetId="10" r:id="rId10"/>
    <sheet name="Grupo 10 (J)" sheetId="11" r:id="rId11"/>
    <sheet name="Grupo 11 (K)" sheetId="12" r:id="rId12"/>
    <sheet name="Grupo 12 (L)" sheetId="13" r:id="rId13"/>
    <sheet name="Grupo 13 (M)" sheetId="14" r:id="rId14"/>
    <sheet name="Rifa" sheetId="15" r:id="rId15"/>
    <sheet name="Llave" sheetId="16" r:id="rId16"/>
  </sheets>
  <calcPr calcId="152511"/>
</workbook>
</file>

<file path=xl/calcChain.xml><?xml version="1.0" encoding="utf-8"?>
<calcChain xmlns="http://schemas.openxmlformats.org/spreadsheetml/2006/main">
  <c r="W41" i="16" l="1"/>
  <c r="V41" i="16"/>
  <c r="U41" i="16"/>
  <c r="T41" i="16"/>
  <c r="W40" i="16"/>
  <c r="V40" i="16"/>
  <c r="U40" i="16"/>
  <c r="T40" i="16"/>
  <c r="W39" i="16"/>
  <c r="V39" i="16"/>
  <c r="U39" i="16"/>
  <c r="T39" i="16"/>
  <c r="W38" i="16"/>
  <c r="V38" i="16"/>
  <c r="U38" i="16"/>
  <c r="T38" i="16"/>
  <c r="W37" i="16"/>
  <c r="V37" i="16"/>
  <c r="U37" i="16"/>
  <c r="T37" i="16"/>
  <c r="W36" i="16"/>
  <c r="V36" i="16"/>
  <c r="U36" i="16"/>
  <c r="T36" i="16"/>
  <c r="W35" i="16"/>
  <c r="V35" i="16"/>
  <c r="U35" i="16"/>
  <c r="T35" i="16"/>
  <c r="W34" i="16"/>
  <c r="V34" i="16"/>
  <c r="U34" i="16"/>
  <c r="T34" i="16"/>
  <c r="W33" i="16"/>
  <c r="U33" i="16"/>
  <c r="T33" i="16"/>
  <c r="W32" i="16"/>
  <c r="U32" i="16"/>
  <c r="T32" i="16"/>
  <c r="W31" i="16"/>
  <c r="U31" i="16"/>
  <c r="T31" i="16"/>
  <c r="W30" i="16"/>
  <c r="V30" i="16"/>
  <c r="U30" i="16"/>
  <c r="T30" i="16"/>
  <c r="W29" i="16"/>
  <c r="U29" i="16"/>
  <c r="T29" i="16"/>
  <c r="W28" i="16"/>
  <c r="U28" i="16"/>
  <c r="T28" i="16"/>
  <c r="W27" i="16"/>
  <c r="V27" i="16"/>
  <c r="U27" i="16"/>
  <c r="T27" i="16"/>
  <c r="W26" i="16"/>
  <c r="V26" i="16"/>
  <c r="U26" i="16"/>
  <c r="T26" i="16"/>
  <c r="W23" i="16"/>
  <c r="V23" i="16"/>
  <c r="X23" i="16" s="1"/>
  <c r="X41" i="16" s="1"/>
  <c r="U23" i="16"/>
  <c r="T23" i="16"/>
  <c r="W22" i="16"/>
  <c r="V22" i="16"/>
  <c r="X22" i="16" s="1"/>
  <c r="X40" i="16" s="1"/>
  <c r="U22" i="16"/>
  <c r="T22" i="16"/>
  <c r="X21" i="16"/>
  <c r="X39" i="16" s="1"/>
  <c r="W21" i="16"/>
  <c r="V21" i="16"/>
  <c r="U21" i="16"/>
  <c r="T21" i="16"/>
  <c r="X20" i="16"/>
  <c r="X38" i="16" s="1"/>
  <c r="W20" i="16"/>
  <c r="V20" i="16"/>
  <c r="U20" i="16"/>
  <c r="T20" i="16"/>
  <c r="W19" i="16"/>
  <c r="V19" i="16"/>
  <c r="X19" i="16" s="1"/>
  <c r="X37" i="16" s="1"/>
  <c r="U19" i="16"/>
  <c r="T19" i="16"/>
  <c r="W18" i="16"/>
  <c r="V18" i="16"/>
  <c r="X18" i="16" s="1"/>
  <c r="X36" i="16" s="1"/>
  <c r="U18" i="16"/>
  <c r="T18" i="16"/>
  <c r="X17" i="16"/>
  <c r="X35" i="16" s="1"/>
  <c r="W17" i="16"/>
  <c r="V17" i="16"/>
  <c r="U17" i="16"/>
  <c r="T17" i="16"/>
  <c r="X16" i="16"/>
  <c r="X34" i="16" s="1"/>
  <c r="W16" i="16"/>
  <c r="V16" i="16"/>
  <c r="U16" i="16"/>
  <c r="T16" i="16"/>
  <c r="W15" i="16"/>
  <c r="V15" i="16"/>
  <c r="X15" i="16" s="1"/>
  <c r="X33" i="16" s="1"/>
  <c r="U15" i="16"/>
  <c r="T15" i="16"/>
  <c r="X14" i="16"/>
  <c r="X32" i="16" s="1"/>
  <c r="W14" i="16"/>
  <c r="U14" i="16"/>
  <c r="T14" i="16"/>
  <c r="X13" i="16"/>
  <c r="X31" i="16" s="1"/>
  <c r="W13" i="16"/>
  <c r="U13" i="16"/>
  <c r="T13" i="16"/>
  <c r="W12" i="16"/>
  <c r="V12" i="16"/>
  <c r="D25" i="16" s="1"/>
  <c r="F25" i="16" s="1"/>
  <c r="U12" i="16"/>
  <c r="T12" i="16"/>
  <c r="X11" i="16"/>
  <c r="X29" i="16" s="1"/>
  <c r="W11" i="16"/>
  <c r="U11" i="16"/>
  <c r="T11" i="16"/>
  <c r="X10" i="16"/>
  <c r="X28" i="16" s="1"/>
  <c r="W10" i="16"/>
  <c r="U10" i="16"/>
  <c r="T10" i="16"/>
  <c r="X9" i="16"/>
  <c r="X27" i="16" s="1"/>
  <c r="W9" i="16"/>
  <c r="V9" i="16"/>
  <c r="U9" i="16"/>
  <c r="T9" i="16"/>
  <c r="X8" i="16"/>
  <c r="X26" i="16" s="1"/>
  <c r="W8" i="16"/>
  <c r="V8" i="16"/>
  <c r="U8" i="16"/>
  <c r="T8" i="16"/>
  <c r="G15" i="14"/>
  <c r="F15" i="14"/>
  <c r="E15" i="14"/>
  <c r="D15" i="14"/>
  <c r="D20" i="14" s="1"/>
  <c r="D25" i="14" s="1"/>
  <c r="G14" i="14"/>
  <c r="F14" i="14"/>
  <c r="E14" i="14"/>
  <c r="D14" i="14"/>
  <c r="D19" i="14" s="1"/>
  <c r="D24" i="14" s="1"/>
  <c r="D29" i="14" s="1"/>
  <c r="G13" i="14"/>
  <c r="F13" i="14"/>
  <c r="E13" i="14"/>
  <c r="D13" i="14"/>
  <c r="D28" i="14" s="1"/>
  <c r="G12" i="14"/>
  <c r="F12" i="14"/>
  <c r="E12" i="14"/>
  <c r="D12" i="14"/>
  <c r="D26" i="14" s="1"/>
  <c r="G15" i="13"/>
  <c r="F15" i="13"/>
  <c r="E15" i="13"/>
  <c r="D15" i="13"/>
  <c r="D20" i="13" s="1"/>
  <c r="D25" i="13" s="1"/>
  <c r="G14" i="13"/>
  <c r="F14" i="13"/>
  <c r="E14" i="13"/>
  <c r="D14" i="13"/>
  <c r="D19" i="13" s="1"/>
  <c r="D24" i="13" s="1"/>
  <c r="D29" i="13" s="1"/>
  <c r="G13" i="13"/>
  <c r="F13" i="13"/>
  <c r="E13" i="13"/>
  <c r="D13" i="13"/>
  <c r="D28" i="13" s="1"/>
  <c r="G12" i="13"/>
  <c r="F12" i="13"/>
  <c r="E12" i="13"/>
  <c r="D12" i="13"/>
  <c r="D26" i="13" s="1"/>
  <c r="G14" i="12"/>
  <c r="F14" i="12"/>
  <c r="E14" i="12"/>
  <c r="D14" i="12"/>
  <c r="D19" i="12" s="1"/>
  <c r="G13" i="12"/>
  <c r="F13" i="12"/>
  <c r="E13" i="12"/>
  <c r="D13" i="12"/>
  <c r="D22" i="12" s="1"/>
  <c r="G12" i="12"/>
  <c r="F12" i="12"/>
  <c r="E12" i="12"/>
  <c r="D12" i="12"/>
  <c r="D18" i="12" s="1"/>
  <c r="G14" i="11"/>
  <c r="F14" i="11"/>
  <c r="E14" i="11"/>
  <c r="D14" i="11"/>
  <c r="D23" i="11" s="1"/>
  <c r="G13" i="11"/>
  <c r="F13" i="11"/>
  <c r="E13" i="11"/>
  <c r="D13" i="11"/>
  <c r="D22" i="11" s="1"/>
  <c r="G12" i="11"/>
  <c r="F12" i="11"/>
  <c r="E12" i="11"/>
  <c r="D12" i="11"/>
  <c r="D20" i="11" s="1"/>
  <c r="G14" i="10"/>
  <c r="F14" i="10"/>
  <c r="E14" i="10"/>
  <c r="D14" i="10"/>
  <c r="D23" i="10" s="1"/>
  <c r="G13" i="10"/>
  <c r="F13" i="10"/>
  <c r="E13" i="10"/>
  <c r="D13" i="10"/>
  <c r="D22" i="10" s="1"/>
  <c r="G12" i="10"/>
  <c r="F12" i="10"/>
  <c r="E12" i="10"/>
  <c r="D12" i="10"/>
  <c r="D18" i="10" s="1"/>
  <c r="G14" i="9"/>
  <c r="F14" i="9"/>
  <c r="E14" i="9"/>
  <c r="D14" i="9"/>
  <c r="D23" i="9" s="1"/>
  <c r="G13" i="9"/>
  <c r="F13" i="9"/>
  <c r="E13" i="9"/>
  <c r="D13" i="9"/>
  <c r="D22" i="9" s="1"/>
  <c r="G12" i="9"/>
  <c r="F12" i="9"/>
  <c r="E12" i="9"/>
  <c r="D12" i="9"/>
  <c r="D20" i="9" s="1"/>
  <c r="G14" i="8"/>
  <c r="F14" i="8"/>
  <c r="E14" i="8"/>
  <c r="D14" i="8"/>
  <c r="D19" i="8" s="1"/>
  <c r="G13" i="8"/>
  <c r="F13" i="8"/>
  <c r="E13" i="8"/>
  <c r="D13" i="8"/>
  <c r="D22" i="8" s="1"/>
  <c r="G12" i="8"/>
  <c r="F12" i="8"/>
  <c r="E12" i="8"/>
  <c r="D12" i="8"/>
  <c r="D18" i="8" s="1"/>
  <c r="G14" i="7"/>
  <c r="F14" i="7"/>
  <c r="E14" i="7"/>
  <c r="D14" i="7"/>
  <c r="D23" i="7" s="1"/>
  <c r="G13" i="7"/>
  <c r="F13" i="7"/>
  <c r="E13" i="7"/>
  <c r="D13" i="7"/>
  <c r="D22" i="7" s="1"/>
  <c r="G12" i="7"/>
  <c r="F12" i="7"/>
  <c r="E12" i="7"/>
  <c r="D12" i="7"/>
  <c r="D20" i="7" s="1"/>
  <c r="G14" i="6"/>
  <c r="F14" i="6"/>
  <c r="E14" i="6"/>
  <c r="D14" i="6"/>
  <c r="D23" i="6" s="1"/>
  <c r="G13" i="6"/>
  <c r="F13" i="6"/>
  <c r="E13" i="6"/>
  <c r="D13" i="6"/>
  <c r="D22" i="6" s="1"/>
  <c r="G12" i="6"/>
  <c r="F12" i="6"/>
  <c r="E12" i="6"/>
  <c r="D12" i="6"/>
  <c r="D18" i="6" s="1"/>
  <c r="G14" i="5"/>
  <c r="F14" i="5"/>
  <c r="E14" i="5"/>
  <c r="D14" i="5"/>
  <c r="D23" i="5" s="1"/>
  <c r="G13" i="5"/>
  <c r="F13" i="5"/>
  <c r="E13" i="5"/>
  <c r="D13" i="5"/>
  <c r="D22" i="5" s="1"/>
  <c r="G12" i="5"/>
  <c r="F12" i="5"/>
  <c r="E12" i="5"/>
  <c r="D12" i="5"/>
  <c r="D20" i="5" s="1"/>
  <c r="G14" i="4"/>
  <c r="F14" i="4"/>
  <c r="E14" i="4"/>
  <c r="D14" i="4"/>
  <c r="D19" i="4" s="1"/>
  <c r="G13" i="4"/>
  <c r="F13" i="4"/>
  <c r="E13" i="4"/>
  <c r="D13" i="4"/>
  <c r="D22" i="4" s="1"/>
  <c r="G12" i="4"/>
  <c r="F12" i="4"/>
  <c r="E12" i="4"/>
  <c r="D12" i="4"/>
  <c r="D18" i="4" s="1"/>
  <c r="G14" i="3"/>
  <c r="F14" i="3"/>
  <c r="E14" i="3"/>
  <c r="D14" i="3"/>
  <c r="D23" i="3" s="1"/>
  <c r="G13" i="3"/>
  <c r="F13" i="3"/>
  <c r="E13" i="3"/>
  <c r="D13" i="3"/>
  <c r="D22" i="3" s="1"/>
  <c r="G12" i="3"/>
  <c r="F12" i="3"/>
  <c r="E12" i="3"/>
  <c r="D12" i="3"/>
  <c r="D20" i="3" s="1"/>
  <c r="G14" i="2"/>
  <c r="F14" i="2"/>
  <c r="E14" i="2"/>
  <c r="D14" i="2"/>
  <c r="D23" i="2" s="1"/>
  <c r="G13" i="2"/>
  <c r="F13" i="2"/>
  <c r="E13" i="2"/>
  <c r="D13" i="2"/>
  <c r="D22" i="2" s="1"/>
  <c r="G12" i="2"/>
  <c r="F12" i="2"/>
  <c r="E12" i="2"/>
  <c r="D12" i="2"/>
  <c r="D18" i="2" s="1"/>
  <c r="D39" i="16" l="1"/>
  <c r="X12" i="16"/>
  <c r="X30" i="16" s="1"/>
  <c r="D23" i="12"/>
  <c r="D23" i="4"/>
  <c r="D20" i="12"/>
  <c r="D21" i="7"/>
  <c r="D21" i="14"/>
  <c r="D21" i="5"/>
  <c r="D21" i="3"/>
  <c r="D19" i="6"/>
  <c r="D23" i="8"/>
  <c r="D21" i="11"/>
  <c r="D21" i="9"/>
  <c r="D21" i="13"/>
  <c r="D19" i="2"/>
  <c r="D19" i="10"/>
  <c r="D21" i="12"/>
  <c r="F39" i="16"/>
  <c r="E39" i="16"/>
  <c r="D20" i="2"/>
  <c r="D18" i="5"/>
  <c r="D20" i="6"/>
  <c r="D18" i="7"/>
  <c r="D20" i="8"/>
  <c r="D18" i="9"/>
  <c r="D20" i="10"/>
  <c r="D18" i="11"/>
  <c r="D18" i="13"/>
  <c r="D22" i="13"/>
  <c r="D18" i="14"/>
  <c r="D22" i="14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E25" i="16"/>
  <c r="D18" i="3"/>
  <c r="D20" i="4"/>
  <c r="D21" i="2"/>
  <c r="D19" i="3"/>
  <c r="D21" i="4"/>
  <c r="D19" i="5"/>
  <c r="D21" i="6"/>
  <c r="D19" i="7"/>
  <c r="D21" i="8"/>
  <c r="D19" i="9"/>
  <c r="D21" i="10"/>
  <c r="D19" i="11"/>
  <c r="D23" i="13"/>
  <c r="D27" i="13"/>
  <c r="D23" i="14"/>
  <c r="D27" i="14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E36" i="16" l="1"/>
  <c r="F36" i="16"/>
  <c r="E37" i="16"/>
  <c r="F37" i="16"/>
  <c r="E33" i="16"/>
  <c r="F33" i="16"/>
  <c r="E29" i="16"/>
  <c r="F29" i="16"/>
  <c r="F21" i="16"/>
  <c r="E21" i="16"/>
  <c r="F17" i="16"/>
  <c r="E17" i="16"/>
  <c r="F13" i="16"/>
  <c r="E13" i="16"/>
  <c r="F9" i="16"/>
  <c r="E9" i="16"/>
  <c r="E28" i="16"/>
  <c r="F28" i="16"/>
  <c r="F24" i="16"/>
  <c r="E24" i="16"/>
  <c r="F12" i="16"/>
  <c r="E12" i="16"/>
  <c r="F35" i="16"/>
  <c r="E35" i="16"/>
  <c r="E31" i="16"/>
  <c r="F31" i="16"/>
  <c r="E27" i="16"/>
  <c r="F27" i="16"/>
  <c r="F23" i="16"/>
  <c r="E23" i="16"/>
  <c r="F19" i="16"/>
  <c r="E19" i="16"/>
  <c r="F15" i="16"/>
  <c r="E15" i="16"/>
  <c r="F11" i="16"/>
  <c r="E11" i="16"/>
  <c r="E32" i="16"/>
  <c r="F32" i="16"/>
  <c r="F20" i="16"/>
  <c r="E20" i="16"/>
  <c r="F16" i="16"/>
  <c r="E16" i="16"/>
  <c r="F8" i="16"/>
  <c r="E8" i="16"/>
  <c r="E38" i="16"/>
  <c r="F38" i="16"/>
  <c r="E34" i="16"/>
  <c r="F34" i="16"/>
  <c r="E30" i="16"/>
  <c r="F30" i="16"/>
  <c r="E26" i="16"/>
  <c r="F26" i="16"/>
  <c r="F22" i="16"/>
  <c r="E22" i="16"/>
  <c r="F18" i="16"/>
  <c r="E18" i="16"/>
  <c r="F14" i="16"/>
  <c r="E14" i="16"/>
  <c r="F10" i="16"/>
  <c r="E10" i="16"/>
</calcChain>
</file>

<file path=xl/sharedStrings.xml><?xml version="1.0" encoding="utf-8"?>
<sst xmlns="http://schemas.openxmlformats.org/spreadsheetml/2006/main" count="555" uniqueCount="173">
  <si>
    <t>2do Ranking Liga Menor Masculino 2023</t>
  </si>
  <si>
    <t>REPORTE DE INSCRIPCION PARA SUB15</t>
  </si>
  <si>
    <t>CARNE</t>
  </si>
  <si>
    <t>NOMBRE</t>
  </si>
  <si>
    <t>CLUB</t>
  </si>
  <si>
    <t>RANKING</t>
  </si>
  <si>
    <t>PUNTOS</t>
  </si>
  <si>
    <t>Gabriel Chavez Quiros</t>
  </si>
  <si>
    <t>Santa Ana</t>
  </si>
  <si>
    <t>Sebastian Alberto Aviles Brenes</t>
  </si>
  <si>
    <t>Esparza</t>
  </si>
  <si>
    <t>Rainer Mateo Monge Arroyo</t>
  </si>
  <si>
    <t>Jose Ignacio Marin Garcia</t>
  </si>
  <si>
    <t>Ariel Ignacio Bartels Barquero</t>
  </si>
  <si>
    <t>PEREZ ZELEDON</t>
  </si>
  <si>
    <t>Emmanuel Estrada Garcia</t>
  </si>
  <si>
    <t>Alajuela</t>
  </si>
  <si>
    <t>Santiago Villalobos Ramirez</t>
  </si>
  <si>
    <t>Cartago</t>
  </si>
  <si>
    <t>David Josue Sanchez Murillo</t>
  </si>
  <si>
    <t>Asaf Caravaca Ramirez</t>
  </si>
  <si>
    <t>Saul Benavides Muñoz</t>
  </si>
  <si>
    <t>San José</t>
  </si>
  <si>
    <t>Steven Andrey Soto Nuñez</t>
  </si>
  <si>
    <t>Fernando Jose Martinez Picado</t>
  </si>
  <si>
    <t>Corredores</t>
  </si>
  <si>
    <t>Alberto Blanco Ledezma</t>
  </si>
  <si>
    <t>Perez Zeledon</t>
  </si>
  <si>
    <t>Isaac Josue Arguedas Suarez</t>
  </si>
  <si>
    <t>Lukas Ceciliano Esquivel</t>
  </si>
  <si>
    <t>Sebastian Masis Murillo</t>
  </si>
  <si>
    <t>Christian Carvajal Diaz</t>
  </si>
  <si>
    <t>Adrian Arroyo Jimenez</t>
  </si>
  <si>
    <t>Alejandro Cardenas Corella</t>
  </si>
  <si>
    <t>Aserri</t>
  </si>
  <si>
    <t>Gabriel Alberto Ramirez Jaimes</t>
  </si>
  <si>
    <t>Escazu</t>
  </si>
  <si>
    <t>Yuen Zuñiga Murillo</t>
  </si>
  <si>
    <t>Matías Pérez De La Cuesta</t>
  </si>
  <si>
    <t>Escazú</t>
  </si>
  <si>
    <t>Joshua Ceciliano Bonilla</t>
  </si>
  <si>
    <t>Aserrí</t>
  </si>
  <si>
    <t>Luis Alonso Villalobos</t>
  </si>
  <si>
    <t>Josue Calvo Cruz</t>
  </si>
  <si>
    <t>San Jose</t>
  </si>
  <si>
    <t>Andrés Mora Lazo</t>
  </si>
  <si>
    <t>Fabián Sosa Cambronero</t>
  </si>
  <si>
    <t>Ariel Martínez Montenegro</t>
  </si>
  <si>
    <t>Pérez Zeledón</t>
  </si>
  <si>
    <t>Kevin Arias Bravo</t>
  </si>
  <si>
    <t>Sebastián Fernández Portuguez</t>
  </si>
  <si>
    <t>Desamparados</t>
  </si>
  <si>
    <t>NUEVO AFILIADO</t>
  </si>
  <si>
    <t>Andrés Araya González</t>
  </si>
  <si>
    <t>Santo Domingo</t>
  </si>
  <si>
    <t>Axel Rios Linares</t>
  </si>
  <si>
    <t>Ernesto Hidalgo Araya</t>
  </si>
  <si>
    <t>Matias Abarca Ureña</t>
  </si>
  <si>
    <t>Matías Rojas Pérez</t>
  </si>
  <si>
    <t>Daniel Gómez Acuña</t>
  </si>
  <si>
    <t>Andrés Parra Chacón</t>
  </si>
  <si>
    <t>Daniel David Alpizar Villalobos</t>
  </si>
  <si>
    <t>Diego Tristhan Delgado Montiel</t>
  </si>
  <si>
    <t>Golfito</t>
  </si>
  <si>
    <t>Keudin Jair Acosta Morales</t>
  </si>
  <si>
    <t>Juan Pablo Bolaños Cordero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</si>
  <si>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</si>
  <si>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</si>
  <si>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</si>
  <si>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</si>
  <si>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</si>
  <si>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</si>
  <si>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</si>
  <si>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</si>
  <si>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</si>
  <si>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</si>
  <si>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</si>
  <si>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</si>
  <si>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</si>
  <si>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</si>
  <si>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</si>
  <si>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</si>
  <si>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</si>
  <si>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</si>
  <si>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</si>
  <si>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</si>
  <si>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SUB15</t>
  </si>
  <si>
    <t>1 (A)</t>
  </si>
  <si>
    <t>2 (B)</t>
  </si>
  <si>
    <t>3 (C)</t>
  </si>
  <si>
    <t>4 (D)</t>
  </si>
  <si>
    <t>5 (E)</t>
  </si>
  <si>
    <t>6 (F)</t>
  </si>
  <si>
    <t>7 (G)</t>
  </si>
  <si>
    <t>8 (H)</t>
  </si>
  <si>
    <t>9 (I)</t>
  </si>
  <si>
    <t>10 (J)</t>
  </si>
  <si>
    <t>11 (K)</t>
  </si>
  <si>
    <t xml:space="preserve">Fecha: </t>
  </si>
  <si>
    <t>Categoría:</t>
  </si>
  <si>
    <t>Nº</t>
  </si>
  <si>
    <t>12 (L)</t>
  </si>
  <si>
    <t>13 (M)</t>
  </si>
  <si>
    <t>Pegue el resultado de la rifa abajo</t>
  </si>
  <si>
    <t>Posicion en la llave</t>
  </si>
  <si>
    <t>1A</t>
  </si>
  <si>
    <t>bye</t>
  </si>
  <si>
    <t>2H</t>
  </si>
  <si>
    <t>2K</t>
  </si>
  <si>
    <t>1J</t>
  </si>
  <si>
    <t>2C</t>
  </si>
  <si>
    <t>2B</t>
  </si>
  <si>
    <t>1F</t>
  </si>
  <si>
    <t>1G</t>
  </si>
  <si>
    <t>2E</t>
  </si>
  <si>
    <t>1L</t>
  </si>
  <si>
    <t>2M</t>
  </si>
  <si>
    <t>2I</t>
  </si>
  <si>
    <t>1D</t>
  </si>
  <si>
    <t>1C</t>
  </si>
  <si>
    <t>2G</t>
  </si>
  <si>
    <t>1K</t>
  </si>
  <si>
    <t>1M</t>
  </si>
  <si>
    <t>2D</t>
  </si>
  <si>
    <t>1H</t>
  </si>
  <si>
    <t>1E</t>
  </si>
  <si>
    <t>2F</t>
  </si>
  <si>
    <t>2A</t>
  </si>
  <si>
    <t>1I</t>
  </si>
  <si>
    <t>2L</t>
  </si>
  <si>
    <t>2J</t>
  </si>
  <si>
    <t>1B</t>
  </si>
  <si>
    <t>GANADORES DE GRUPO</t>
  </si>
  <si>
    <t>1st G1</t>
  </si>
  <si>
    <t>Gr</t>
  </si>
  <si>
    <t>2nd</t>
  </si>
  <si>
    <t>1st 9-16</t>
  </si>
  <si>
    <t>1st 5-8</t>
  </si>
  <si>
    <t>1N</t>
  </si>
  <si>
    <t>1O</t>
  </si>
  <si>
    <t>1st G3-4</t>
  </si>
  <si>
    <t>1P</t>
  </si>
  <si>
    <t>SEGUNDOS DE GRUPO</t>
  </si>
  <si>
    <t>1st G2</t>
  </si>
  <si>
    <t>2N</t>
  </si>
  <si>
    <t>2O</t>
  </si>
  <si>
    <t>2P</t>
  </si>
  <si>
    <t xml:space="preserve"> </t>
  </si>
  <si>
    <t>-</t>
  </si>
  <si>
    <t>1º 2515</t>
  </si>
  <si>
    <t>2º 3985</t>
  </si>
  <si>
    <t>Wo</t>
  </si>
  <si>
    <t>1º 3747</t>
  </si>
  <si>
    <t>2º 3153</t>
  </si>
  <si>
    <t>1º3672</t>
  </si>
  <si>
    <t>2º3984</t>
  </si>
  <si>
    <t>1º3722</t>
  </si>
  <si>
    <t>2º2623</t>
  </si>
  <si>
    <t>1º3380</t>
  </si>
  <si>
    <t>1º3634</t>
  </si>
  <si>
    <t>2º4052</t>
  </si>
  <si>
    <t>2º3234</t>
  </si>
  <si>
    <t>Llave final SUB-15 MASC</t>
  </si>
  <si>
    <t>1º3387</t>
  </si>
  <si>
    <t>2º4059</t>
  </si>
  <si>
    <t>1º3876</t>
  </si>
  <si>
    <t>2º3840</t>
  </si>
  <si>
    <t>1º2883</t>
  </si>
  <si>
    <t>2º3459</t>
  </si>
  <si>
    <t>1º3093</t>
  </si>
  <si>
    <t>2º3340</t>
  </si>
  <si>
    <t>1º3309</t>
  </si>
  <si>
    <t>2º3306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</si>
</sst>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1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/>
      <right/>
      <top style="thin">
        <color indexed="64"/>
      </top>
      <bottom style="mediumDashDotDot">
        <color indexed="64"/>
      </bottom>
      <diagonal/>
    </border>
    <border>
      <left/>
      <right/>
      <top style="hair">
        <color indexed="64"/>
      </top>
      <bottom style="mediumDashDotDot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9">
    <xf numFmtId="0" fontId="0" fillId="0" borderId="0" xfId="0"/>
    <xf numFmtId="0" fontId="1" fillId="2" borderId="1" xfId="0" applyFont="1" applyFill="1" applyBorder="1"/>
    <xf numFmtId="14" fontId="2" fillId="2" borderId="1" xfId="0" applyNumberFormat="1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2" xfId="0" applyFont="1" applyFill="1" applyBorder="1"/>
    <xf numFmtId="0" fontId="10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6" fillId="2" borderId="1" xfId="0" applyFont="1" applyFill="1" applyBorder="1"/>
    <xf numFmtId="0" fontId="17" fillId="2" borderId="4" xfId="0" applyFont="1" applyFill="1" applyBorder="1" applyAlignment="1">
      <alignment horizontal="center"/>
    </xf>
    <xf numFmtId="0" fontId="18" fillId="2" borderId="5" xfId="0" applyFont="1" applyFill="1" applyBorder="1"/>
    <xf numFmtId="0" fontId="19" fillId="2" borderId="2" xfId="0" applyFont="1" applyFill="1" applyBorder="1"/>
    <xf numFmtId="0" fontId="20" fillId="2" borderId="2" xfId="0" applyFont="1" applyFill="1" applyBorder="1"/>
    <xf numFmtId="0" fontId="21" fillId="2" borderId="4" xfId="0" applyFont="1" applyFill="1" applyBorder="1"/>
    <xf numFmtId="0" fontId="22" fillId="2" borderId="6" xfId="0" applyFont="1" applyFill="1" applyBorder="1" applyAlignment="1">
      <alignment horizontal="center"/>
    </xf>
    <xf numFmtId="0" fontId="23" fillId="2" borderId="6" xfId="0" applyFont="1" applyFill="1" applyBorder="1"/>
    <xf numFmtId="0" fontId="24" fillId="2" borderId="7" xfId="0" applyFont="1" applyFill="1" applyBorder="1"/>
    <xf numFmtId="14" fontId="25" fillId="0" borderId="0" xfId="0" applyNumberFormat="1" applyFont="1"/>
    <xf numFmtId="0" fontId="26" fillId="2" borderId="1" xfId="0" applyFont="1" applyFill="1" applyBorder="1"/>
    <xf numFmtId="14" fontId="27" fillId="2" borderId="1" xfId="0" applyNumberFormat="1" applyFont="1" applyFill="1" applyBorder="1"/>
    <xf numFmtId="0" fontId="28" fillId="2" borderId="1" xfId="0" applyFont="1" applyFill="1" applyBorder="1"/>
    <xf numFmtId="0" fontId="29" fillId="2" borderId="1" xfId="0" applyFont="1" applyFill="1" applyBorder="1"/>
    <xf numFmtId="0" fontId="30" fillId="2" borderId="1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34" fillId="2" borderId="2" xfId="0" applyFont="1" applyFill="1" applyBorder="1"/>
    <xf numFmtId="0" fontId="35" fillId="2" borderId="2" xfId="0" applyFont="1" applyFill="1" applyBorder="1" applyAlignment="1">
      <alignment vertical="center"/>
    </xf>
    <xf numFmtId="0" fontId="36" fillId="2" borderId="2" xfId="0" applyFont="1" applyFill="1" applyBorder="1" applyAlignment="1">
      <alignment vertical="center"/>
    </xf>
    <xf numFmtId="0" fontId="37" fillId="2" borderId="3" xfId="0" applyFont="1" applyFill="1" applyBorder="1" applyAlignment="1">
      <alignment vertical="center"/>
    </xf>
    <xf numFmtId="0" fontId="38" fillId="2" borderId="2" xfId="0" applyFont="1" applyFill="1" applyBorder="1" applyAlignment="1">
      <alignment horizontal="center"/>
    </xf>
    <xf numFmtId="0" fontId="39" fillId="2" borderId="2" xfId="0" applyFont="1" applyFill="1" applyBorder="1" applyAlignment="1">
      <alignment horizontal="center"/>
    </xf>
    <xf numFmtId="0" fontId="40" fillId="2" borderId="4" xfId="0" applyFont="1" applyFill="1" applyBorder="1" applyAlignment="1">
      <alignment horizontal="center"/>
    </xf>
    <xf numFmtId="0" fontId="41" fillId="2" borderId="1" xfId="0" applyFont="1" applyFill="1" applyBorder="1"/>
    <xf numFmtId="0" fontId="42" fillId="2" borderId="4" xfId="0" applyFont="1" applyFill="1" applyBorder="1" applyAlignment="1">
      <alignment horizontal="center"/>
    </xf>
    <xf numFmtId="0" fontId="43" fillId="2" borderId="5" xfId="0" applyFont="1" applyFill="1" applyBorder="1"/>
    <xf numFmtId="0" fontId="44" fillId="2" borderId="2" xfId="0" applyFont="1" applyFill="1" applyBorder="1"/>
    <xf numFmtId="0" fontId="45" fillId="2" borderId="2" xfId="0" applyFont="1" applyFill="1" applyBorder="1"/>
    <xf numFmtId="0" fontId="46" fillId="2" borderId="4" xfId="0" applyFont="1" applyFill="1" applyBorder="1"/>
    <xf numFmtId="0" fontId="47" fillId="2" borderId="6" xfId="0" applyFont="1" applyFill="1" applyBorder="1" applyAlignment="1">
      <alignment horizontal="center"/>
    </xf>
    <xf numFmtId="0" fontId="48" fillId="2" borderId="6" xfId="0" applyFont="1" applyFill="1" applyBorder="1"/>
    <xf numFmtId="0" fontId="49" fillId="2" borderId="7" xfId="0" applyFont="1" applyFill="1" applyBorder="1"/>
    <xf numFmtId="0" fontId="50" fillId="2" borderId="2" xfId="0" applyFont="1" applyFill="1" applyBorder="1"/>
    <xf numFmtId="14" fontId="51" fillId="0" borderId="0" xfId="0" applyNumberFormat="1" applyFont="1"/>
    <xf numFmtId="0" fontId="52" fillId="2" borderId="1" xfId="0" applyFont="1" applyFill="1" applyBorder="1"/>
    <xf numFmtId="14" fontId="53" fillId="2" borderId="1" xfId="0" applyNumberFormat="1" applyFont="1" applyFill="1" applyBorder="1"/>
    <xf numFmtId="0" fontId="54" fillId="2" borderId="1" xfId="0" applyFont="1" applyFill="1" applyBorder="1"/>
    <xf numFmtId="0" fontId="55" fillId="2" borderId="1" xfId="0" applyFont="1" applyFill="1" applyBorder="1"/>
    <xf numFmtId="0" fontId="56" fillId="2" borderId="1" xfId="0" applyFont="1" applyFill="1" applyBorder="1" applyAlignment="1">
      <alignment horizontal="center"/>
    </xf>
    <xf numFmtId="0" fontId="57" fillId="2" borderId="1" xfId="0" applyFont="1" applyFill="1" applyBorder="1" applyAlignment="1">
      <alignment horizontal="center"/>
    </xf>
    <xf numFmtId="0" fontId="58" fillId="2" borderId="1" xfId="0" applyFont="1" applyFill="1" applyBorder="1" applyAlignment="1">
      <alignment horizontal="center"/>
    </xf>
    <xf numFmtId="0" fontId="59" fillId="2" borderId="1" xfId="0" applyFont="1" applyFill="1" applyBorder="1" applyAlignment="1">
      <alignment horizontal="center"/>
    </xf>
    <xf numFmtId="0" fontId="60" fillId="2" borderId="2" xfId="0" applyFont="1" applyFill="1" applyBorder="1"/>
    <xf numFmtId="0" fontId="61" fillId="2" borderId="2" xfId="0" applyFont="1" applyFill="1" applyBorder="1" applyAlignment="1">
      <alignment vertical="center"/>
    </xf>
    <xf numFmtId="0" fontId="62" fillId="2" borderId="2" xfId="0" applyFont="1" applyFill="1" applyBorder="1" applyAlignment="1">
      <alignment vertical="center"/>
    </xf>
    <xf numFmtId="0" fontId="63" fillId="2" borderId="3" xfId="0" applyFont="1" applyFill="1" applyBorder="1" applyAlignment="1">
      <alignment vertical="center"/>
    </xf>
    <xf numFmtId="0" fontId="64" fillId="2" borderId="2" xfId="0" applyFont="1" applyFill="1" applyBorder="1" applyAlignment="1">
      <alignment horizontal="center"/>
    </xf>
    <xf numFmtId="0" fontId="65" fillId="2" borderId="2" xfId="0" applyFont="1" applyFill="1" applyBorder="1" applyAlignment="1">
      <alignment horizontal="center"/>
    </xf>
    <xf numFmtId="0" fontId="66" fillId="2" borderId="4" xfId="0" applyFont="1" applyFill="1" applyBorder="1" applyAlignment="1">
      <alignment horizontal="center"/>
    </xf>
    <xf numFmtId="0" fontId="67" fillId="2" borderId="1" xfId="0" applyFont="1" applyFill="1" applyBorder="1"/>
    <xf numFmtId="0" fontId="68" fillId="2" borderId="4" xfId="0" applyFont="1" applyFill="1" applyBorder="1" applyAlignment="1">
      <alignment horizontal="center"/>
    </xf>
    <xf numFmtId="0" fontId="69" fillId="2" borderId="5" xfId="0" applyFont="1" applyFill="1" applyBorder="1"/>
    <xf numFmtId="0" fontId="70" fillId="2" borderId="2" xfId="0" applyFont="1" applyFill="1" applyBorder="1"/>
    <xf numFmtId="0" fontId="71" fillId="2" borderId="2" xfId="0" applyFont="1" applyFill="1" applyBorder="1"/>
    <xf numFmtId="0" fontId="72" fillId="2" borderId="4" xfId="0" applyFont="1" applyFill="1" applyBorder="1"/>
    <xf numFmtId="0" fontId="73" fillId="2" borderId="6" xfId="0" applyFont="1" applyFill="1" applyBorder="1" applyAlignment="1">
      <alignment horizontal="center"/>
    </xf>
    <xf numFmtId="0" fontId="74" fillId="2" borderId="6" xfId="0" applyFont="1" applyFill="1" applyBorder="1"/>
    <xf numFmtId="0" fontId="75" fillId="2" borderId="7" xfId="0" applyFont="1" applyFill="1" applyBorder="1"/>
    <xf numFmtId="14" fontId="76" fillId="0" borderId="0" xfId="0" applyNumberFormat="1" applyFont="1"/>
    <xf numFmtId="0" fontId="77" fillId="2" borderId="1" xfId="0" applyFont="1" applyFill="1" applyBorder="1"/>
    <xf numFmtId="14" fontId="78" fillId="2" borderId="1" xfId="0" applyNumberFormat="1" applyFont="1" applyFill="1" applyBorder="1"/>
    <xf numFmtId="0" fontId="79" fillId="2" borderId="1" xfId="0" applyFont="1" applyFill="1" applyBorder="1"/>
    <xf numFmtId="0" fontId="80" fillId="2" borderId="1" xfId="0" applyFont="1" applyFill="1" applyBorder="1"/>
    <xf numFmtId="0" fontId="81" fillId="2" borderId="1" xfId="0" applyFont="1" applyFill="1" applyBorder="1" applyAlignment="1">
      <alignment horizontal="center"/>
    </xf>
    <xf numFmtId="0" fontId="82" fillId="2" borderId="1" xfId="0" applyFont="1" applyFill="1" applyBorder="1" applyAlignment="1">
      <alignment horizontal="center"/>
    </xf>
    <xf numFmtId="0" fontId="83" fillId="2" borderId="1" xfId="0" applyFont="1" applyFill="1" applyBorder="1" applyAlignment="1">
      <alignment horizontal="center"/>
    </xf>
    <xf numFmtId="0" fontId="84" fillId="2" borderId="1" xfId="0" applyFont="1" applyFill="1" applyBorder="1" applyAlignment="1">
      <alignment horizontal="center"/>
    </xf>
    <xf numFmtId="0" fontId="85" fillId="2" borderId="2" xfId="0" applyFont="1" applyFill="1" applyBorder="1"/>
    <xf numFmtId="0" fontId="86" fillId="2" borderId="2" xfId="0" applyFont="1" applyFill="1" applyBorder="1" applyAlignment="1">
      <alignment vertical="center"/>
    </xf>
    <xf numFmtId="0" fontId="87" fillId="2" borderId="2" xfId="0" applyFont="1" applyFill="1" applyBorder="1" applyAlignment="1">
      <alignment vertical="center"/>
    </xf>
    <xf numFmtId="0" fontId="88" fillId="2" borderId="3" xfId="0" applyFont="1" applyFill="1" applyBorder="1" applyAlignment="1">
      <alignment vertical="center"/>
    </xf>
    <xf numFmtId="0" fontId="89" fillId="2" borderId="2" xfId="0" applyFont="1" applyFill="1" applyBorder="1" applyAlignment="1">
      <alignment horizontal="center"/>
    </xf>
    <xf numFmtId="0" fontId="90" fillId="2" borderId="2" xfId="0" applyFont="1" applyFill="1" applyBorder="1" applyAlignment="1">
      <alignment horizontal="center"/>
    </xf>
    <xf numFmtId="0" fontId="91" fillId="2" borderId="4" xfId="0" applyFont="1" applyFill="1" applyBorder="1" applyAlignment="1">
      <alignment horizontal="center"/>
    </xf>
    <xf numFmtId="0" fontId="92" fillId="2" borderId="1" xfId="0" applyFont="1" applyFill="1" applyBorder="1"/>
    <xf numFmtId="0" fontId="93" fillId="2" borderId="4" xfId="0" applyFont="1" applyFill="1" applyBorder="1" applyAlignment="1">
      <alignment horizontal="center"/>
    </xf>
    <xf numFmtId="0" fontId="94" fillId="2" borderId="5" xfId="0" applyFont="1" applyFill="1" applyBorder="1"/>
    <xf numFmtId="0" fontId="95" fillId="2" borderId="2" xfId="0" applyFont="1" applyFill="1" applyBorder="1"/>
    <xf numFmtId="0" fontId="96" fillId="2" borderId="2" xfId="0" applyFont="1" applyFill="1" applyBorder="1"/>
    <xf numFmtId="0" fontId="97" fillId="2" borderId="4" xfId="0" applyFont="1" applyFill="1" applyBorder="1"/>
    <xf numFmtId="0" fontId="98" fillId="2" borderId="6" xfId="0" applyFont="1" applyFill="1" applyBorder="1" applyAlignment="1">
      <alignment horizontal="center"/>
    </xf>
    <xf numFmtId="0" fontId="99" fillId="2" borderId="6" xfId="0" applyFont="1" applyFill="1" applyBorder="1"/>
    <xf numFmtId="0" fontId="100" fillId="2" borderId="7" xfId="0" applyFont="1" applyFill="1" applyBorder="1"/>
    <xf numFmtId="14" fontId="101" fillId="0" borderId="0" xfId="0" applyNumberFormat="1" applyFont="1"/>
    <xf numFmtId="0" fontId="102" fillId="2" borderId="1" xfId="0" applyFont="1" applyFill="1" applyBorder="1"/>
    <xf numFmtId="14" fontId="103" fillId="2" borderId="1" xfId="0" applyNumberFormat="1" applyFont="1" applyFill="1" applyBorder="1"/>
    <xf numFmtId="0" fontId="104" fillId="2" borderId="1" xfId="0" applyFont="1" applyFill="1" applyBorder="1"/>
    <xf numFmtId="0" fontId="105" fillId="2" borderId="1" xfId="0" applyFont="1" applyFill="1" applyBorder="1"/>
    <xf numFmtId="0" fontId="106" fillId="2" borderId="1" xfId="0" applyFont="1" applyFill="1" applyBorder="1" applyAlignment="1">
      <alignment horizontal="center"/>
    </xf>
    <xf numFmtId="0" fontId="107" fillId="2" borderId="1" xfId="0" applyFont="1" applyFill="1" applyBorder="1" applyAlignment="1">
      <alignment horizontal="center"/>
    </xf>
    <xf numFmtId="0" fontId="108" fillId="2" borderId="1" xfId="0" applyFont="1" applyFill="1" applyBorder="1" applyAlignment="1">
      <alignment horizontal="center"/>
    </xf>
    <xf numFmtId="0" fontId="109" fillId="2" borderId="1" xfId="0" applyFont="1" applyFill="1" applyBorder="1" applyAlignment="1">
      <alignment horizontal="center"/>
    </xf>
    <xf numFmtId="0" fontId="110" fillId="2" borderId="2" xfId="0" applyFont="1" applyFill="1" applyBorder="1"/>
    <xf numFmtId="0" fontId="111" fillId="2" borderId="2" xfId="0" applyFont="1" applyFill="1" applyBorder="1" applyAlignment="1">
      <alignment vertical="center"/>
    </xf>
    <xf numFmtId="0" fontId="112" fillId="2" borderId="2" xfId="0" applyFont="1" applyFill="1" applyBorder="1" applyAlignment="1">
      <alignment vertical="center"/>
    </xf>
    <xf numFmtId="0" fontId="113" fillId="2" borderId="3" xfId="0" applyFont="1" applyFill="1" applyBorder="1" applyAlignment="1">
      <alignment vertical="center"/>
    </xf>
    <xf numFmtId="0" fontId="114" fillId="2" borderId="2" xfId="0" applyFont="1" applyFill="1" applyBorder="1" applyAlignment="1">
      <alignment horizontal="center"/>
    </xf>
    <xf numFmtId="0" fontId="115" fillId="2" borderId="2" xfId="0" applyFont="1" applyFill="1" applyBorder="1" applyAlignment="1">
      <alignment horizontal="center"/>
    </xf>
    <xf numFmtId="0" fontId="116" fillId="2" borderId="4" xfId="0" applyFont="1" applyFill="1" applyBorder="1" applyAlignment="1">
      <alignment horizontal="center"/>
    </xf>
    <xf numFmtId="0" fontId="117" fillId="2" borderId="1" xfId="0" applyFont="1" applyFill="1" applyBorder="1"/>
    <xf numFmtId="0" fontId="118" fillId="2" borderId="4" xfId="0" applyFont="1" applyFill="1" applyBorder="1" applyAlignment="1">
      <alignment horizontal="center"/>
    </xf>
    <xf numFmtId="0" fontId="119" fillId="2" borderId="5" xfId="0" applyFont="1" applyFill="1" applyBorder="1"/>
    <xf numFmtId="0" fontId="120" fillId="2" borderId="2" xfId="0" applyFont="1" applyFill="1" applyBorder="1"/>
    <xf numFmtId="0" fontId="121" fillId="2" borderId="2" xfId="0" applyFont="1" applyFill="1" applyBorder="1"/>
    <xf numFmtId="0" fontId="122" fillId="2" borderId="4" xfId="0" applyFont="1" applyFill="1" applyBorder="1"/>
    <xf numFmtId="0" fontId="123" fillId="2" borderId="6" xfId="0" applyFont="1" applyFill="1" applyBorder="1" applyAlignment="1">
      <alignment horizontal="center"/>
    </xf>
    <xf numFmtId="0" fontId="124" fillId="2" borderId="6" xfId="0" applyFont="1" applyFill="1" applyBorder="1"/>
    <xf numFmtId="0" fontId="125" fillId="2" borderId="7" xfId="0" applyFont="1" applyFill="1" applyBorder="1"/>
    <xf numFmtId="14" fontId="126" fillId="0" borderId="0" xfId="0" applyNumberFormat="1" applyFont="1"/>
    <xf numFmtId="0" fontId="127" fillId="2" borderId="1" xfId="0" applyFont="1" applyFill="1" applyBorder="1"/>
    <xf numFmtId="14" fontId="128" fillId="2" borderId="1" xfId="0" applyNumberFormat="1" applyFont="1" applyFill="1" applyBorder="1"/>
    <xf numFmtId="0" fontId="129" fillId="2" borderId="1" xfId="0" applyFont="1" applyFill="1" applyBorder="1"/>
    <xf numFmtId="0" fontId="130" fillId="2" borderId="1" xfId="0" applyFont="1" applyFill="1" applyBorder="1"/>
    <xf numFmtId="0" fontId="131" fillId="2" borderId="1" xfId="0" applyFont="1" applyFill="1" applyBorder="1" applyAlignment="1">
      <alignment horizontal="center"/>
    </xf>
    <xf numFmtId="0" fontId="132" fillId="2" borderId="1" xfId="0" applyFont="1" applyFill="1" applyBorder="1" applyAlignment="1">
      <alignment horizontal="center"/>
    </xf>
    <xf numFmtId="0" fontId="133" fillId="2" borderId="1" xfId="0" applyFont="1" applyFill="1" applyBorder="1" applyAlignment="1">
      <alignment horizontal="center"/>
    </xf>
    <xf numFmtId="0" fontId="134" fillId="2" borderId="1" xfId="0" applyFont="1" applyFill="1" applyBorder="1" applyAlignment="1">
      <alignment horizontal="center"/>
    </xf>
    <xf numFmtId="0" fontId="135" fillId="2" borderId="2" xfId="0" applyFont="1" applyFill="1" applyBorder="1"/>
    <xf numFmtId="0" fontId="136" fillId="2" borderId="2" xfId="0" applyFont="1" applyFill="1" applyBorder="1" applyAlignment="1">
      <alignment vertical="center"/>
    </xf>
    <xf numFmtId="0" fontId="137" fillId="2" borderId="2" xfId="0" applyFont="1" applyFill="1" applyBorder="1" applyAlignment="1">
      <alignment vertical="center"/>
    </xf>
    <xf numFmtId="0" fontId="138" fillId="2" borderId="3" xfId="0" applyFont="1" applyFill="1" applyBorder="1" applyAlignment="1">
      <alignment vertical="center"/>
    </xf>
    <xf numFmtId="0" fontId="139" fillId="2" borderId="2" xfId="0" applyFont="1" applyFill="1" applyBorder="1" applyAlignment="1">
      <alignment horizontal="center"/>
    </xf>
    <xf numFmtId="0" fontId="140" fillId="2" borderId="2" xfId="0" applyFont="1" applyFill="1" applyBorder="1" applyAlignment="1">
      <alignment horizontal="center"/>
    </xf>
    <xf numFmtId="0" fontId="141" fillId="2" borderId="4" xfId="0" applyFont="1" applyFill="1" applyBorder="1" applyAlignment="1">
      <alignment horizontal="center"/>
    </xf>
    <xf numFmtId="0" fontId="142" fillId="2" borderId="1" xfId="0" applyFont="1" applyFill="1" applyBorder="1"/>
    <xf numFmtId="0" fontId="143" fillId="2" borderId="4" xfId="0" applyFont="1" applyFill="1" applyBorder="1" applyAlignment="1">
      <alignment horizontal="center"/>
    </xf>
    <xf numFmtId="0" fontId="144" fillId="2" borderId="5" xfId="0" applyFont="1" applyFill="1" applyBorder="1"/>
    <xf numFmtId="0" fontId="145" fillId="2" borderId="2" xfId="0" applyFont="1" applyFill="1" applyBorder="1"/>
    <xf numFmtId="0" fontId="146" fillId="2" borderId="2" xfId="0" applyFont="1" applyFill="1" applyBorder="1"/>
    <xf numFmtId="0" fontId="147" fillId="2" borderId="4" xfId="0" applyFont="1" applyFill="1" applyBorder="1"/>
    <xf numFmtId="0" fontId="148" fillId="2" borderId="6" xfId="0" applyFont="1" applyFill="1" applyBorder="1" applyAlignment="1">
      <alignment horizontal="center"/>
    </xf>
    <xf numFmtId="0" fontId="149" fillId="2" borderId="6" xfId="0" applyFont="1" applyFill="1" applyBorder="1"/>
    <xf numFmtId="0" fontId="150" fillId="2" borderId="7" xfId="0" applyFont="1" applyFill="1" applyBorder="1"/>
    <xf numFmtId="14" fontId="151" fillId="0" borderId="0" xfId="0" applyNumberFormat="1" applyFont="1"/>
    <xf numFmtId="0" fontId="152" fillId="2" borderId="1" xfId="0" applyFont="1" applyFill="1" applyBorder="1"/>
    <xf numFmtId="14" fontId="153" fillId="2" borderId="1" xfId="0" applyNumberFormat="1" applyFont="1" applyFill="1" applyBorder="1"/>
    <xf numFmtId="0" fontId="154" fillId="2" borderId="1" xfId="0" applyFont="1" applyFill="1" applyBorder="1"/>
    <xf numFmtId="0" fontId="155" fillId="2" borderId="1" xfId="0" applyFont="1" applyFill="1" applyBorder="1"/>
    <xf numFmtId="0" fontId="156" fillId="2" borderId="1" xfId="0" applyFont="1" applyFill="1" applyBorder="1" applyAlignment="1">
      <alignment horizontal="center"/>
    </xf>
    <xf numFmtId="0" fontId="157" fillId="2" borderId="1" xfId="0" applyFont="1" applyFill="1" applyBorder="1" applyAlignment="1">
      <alignment horizontal="center"/>
    </xf>
    <xf numFmtId="0" fontId="158" fillId="2" borderId="1" xfId="0" applyFont="1" applyFill="1" applyBorder="1" applyAlignment="1">
      <alignment horizontal="center"/>
    </xf>
    <xf numFmtId="0" fontId="159" fillId="2" borderId="1" xfId="0" applyFont="1" applyFill="1" applyBorder="1" applyAlignment="1">
      <alignment horizontal="center"/>
    </xf>
    <xf numFmtId="0" fontId="160" fillId="2" borderId="2" xfId="0" applyFont="1" applyFill="1" applyBorder="1"/>
    <xf numFmtId="0" fontId="161" fillId="2" borderId="2" xfId="0" applyFont="1" applyFill="1" applyBorder="1" applyAlignment="1">
      <alignment vertical="center"/>
    </xf>
    <xf numFmtId="0" fontId="162" fillId="2" borderId="2" xfId="0" applyFont="1" applyFill="1" applyBorder="1" applyAlignment="1">
      <alignment vertical="center"/>
    </xf>
    <xf numFmtId="0" fontId="163" fillId="2" borderId="3" xfId="0" applyFont="1" applyFill="1" applyBorder="1" applyAlignment="1">
      <alignment vertical="center"/>
    </xf>
    <xf numFmtId="0" fontId="164" fillId="2" borderId="2" xfId="0" applyFont="1" applyFill="1" applyBorder="1" applyAlignment="1">
      <alignment horizontal="center"/>
    </xf>
    <xf numFmtId="0" fontId="165" fillId="2" borderId="2" xfId="0" applyFont="1" applyFill="1" applyBorder="1" applyAlignment="1">
      <alignment horizontal="center"/>
    </xf>
    <xf numFmtId="0" fontId="166" fillId="2" borderId="4" xfId="0" applyFont="1" applyFill="1" applyBorder="1" applyAlignment="1">
      <alignment horizontal="center"/>
    </xf>
    <xf numFmtId="0" fontId="167" fillId="2" borderId="1" xfId="0" applyFont="1" applyFill="1" applyBorder="1"/>
    <xf numFmtId="0" fontId="168" fillId="2" borderId="4" xfId="0" applyFont="1" applyFill="1" applyBorder="1" applyAlignment="1">
      <alignment horizontal="center"/>
    </xf>
    <xf numFmtId="0" fontId="169" fillId="2" borderId="5" xfId="0" applyFont="1" applyFill="1" applyBorder="1"/>
    <xf numFmtId="0" fontId="170" fillId="2" borderId="2" xfId="0" applyFont="1" applyFill="1" applyBorder="1"/>
    <xf numFmtId="0" fontId="171" fillId="2" borderId="2" xfId="0" applyFont="1" applyFill="1" applyBorder="1"/>
    <xf numFmtId="0" fontId="172" fillId="2" borderId="4" xfId="0" applyFont="1" applyFill="1" applyBorder="1"/>
    <xf numFmtId="0" fontId="173" fillId="2" borderId="6" xfId="0" applyFont="1" applyFill="1" applyBorder="1" applyAlignment="1">
      <alignment horizontal="center"/>
    </xf>
    <xf numFmtId="0" fontId="174" fillId="2" borderId="6" xfId="0" applyFont="1" applyFill="1" applyBorder="1"/>
    <xf numFmtId="0" fontId="175" fillId="2" borderId="7" xfId="0" applyFont="1" applyFill="1" applyBorder="1"/>
    <xf numFmtId="14" fontId="176" fillId="0" borderId="0" xfId="0" applyNumberFormat="1" applyFont="1"/>
    <xf numFmtId="0" fontId="177" fillId="2" borderId="1" xfId="0" applyFont="1" applyFill="1" applyBorder="1"/>
    <xf numFmtId="14" fontId="178" fillId="2" borderId="1" xfId="0" applyNumberFormat="1" applyFont="1" applyFill="1" applyBorder="1"/>
    <xf numFmtId="0" fontId="179" fillId="2" borderId="1" xfId="0" applyFont="1" applyFill="1" applyBorder="1"/>
    <xf numFmtId="0" fontId="180" fillId="2" borderId="1" xfId="0" applyFont="1" applyFill="1" applyBorder="1"/>
    <xf numFmtId="0" fontId="181" fillId="2" borderId="1" xfId="0" applyFont="1" applyFill="1" applyBorder="1" applyAlignment="1">
      <alignment horizontal="center"/>
    </xf>
    <xf numFmtId="0" fontId="182" fillId="2" borderId="1" xfId="0" applyFont="1" applyFill="1" applyBorder="1" applyAlignment="1">
      <alignment horizontal="center"/>
    </xf>
    <xf numFmtId="0" fontId="183" fillId="2" borderId="1" xfId="0" applyFont="1" applyFill="1" applyBorder="1" applyAlignment="1">
      <alignment horizontal="center"/>
    </xf>
    <xf numFmtId="0" fontId="184" fillId="2" borderId="1" xfId="0" applyFont="1" applyFill="1" applyBorder="1" applyAlignment="1">
      <alignment horizontal="center"/>
    </xf>
    <xf numFmtId="0" fontId="185" fillId="2" borderId="2" xfId="0" applyFont="1" applyFill="1" applyBorder="1"/>
    <xf numFmtId="0" fontId="186" fillId="2" borderId="2" xfId="0" applyFont="1" applyFill="1" applyBorder="1" applyAlignment="1">
      <alignment vertical="center"/>
    </xf>
    <xf numFmtId="0" fontId="187" fillId="2" borderId="2" xfId="0" applyFont="1" applyFill="1" applyBorder="1" applyAlignment="1">
      <alignment vertical="center"/>
    </xf>
    <xf numFmtId="0" fontId="188" fillId="2" borderId="3" xfId="0" applyFont="1" applyFill="1" applyBorder="1" applyAlignment="1">
      <alignment vertical="center"/>
    </xf>
    <xf numFmtId="0" fontId="189" fillId="2" borderId="2" xfId="0" applyFont="1" applyFill="1" applyBorder="1" applyAlignment="1">
      <alignment horizontal="center"/>
    </xf>
    <xf numFmtId="0" fontId="190" fillId="2" borderId="2" xfId="0" applyFont="1" applyFill="1" applyBorder="1" applyAlignment="1">
      <alignment horizontal="center"/>
    </xf>
    <xf numFmtId="0" fontId="191" fillId="2" borderId="4" xfId="0" applyFont="1" applyFill="1" applyBorder="1" applyAlignment="1">
      <alignment horizontal="center"/>
    </xf>
    <xf numFmtId="0" fontId="192" fillId="2" borderId="1" xfId="0" applyFont="1" applyFill="1" applyBorder="1"/>
    <xf numFmtId="0" fontId="193" fillId="2" borderId="4" xfId="0" applyFont="1" applyFill="1" applyBorder="1" applyAlignment="1">
      <alignment horizontal="center"/>
    </xf>
    <xf numFmtId="0" fontId="194" fillId="2" borderId="5" xfId="0" applyFont="1" applyFill="1" applyBorder="1"/>
    <xf numFmtId="0" fontId="195" fillId="2" borderId="2" xfId="0" applyFont="1" applyFill="1" applyBorder="1"/>
    <xf numFmtId="0" fontId="196" fillId="2" borderId="2" xfId="0" applyFont="1" applyFill="1" applyBorder="1"/>
    <xf numFmtId="0" fontId="197" fillId="2" borderId="4" xfId="0" applyFont="1" applyFill="1" applyBorder="1"/>
    <xf numFmtId="0" fontId="198" fillId="2" borderId="6" xfId="0" applyFont="1" applyFill="1" applyBorder="1" applyAlignment="1">
      <alignment horizontal="center"/>
    </xf>
    <xf numFmtId="0" fontId="199" fillId="2" borderId="6" xfId="0" applyFont="1" applyFill="1" applyBorder="1"/>
    <xf numFmtId="0" fontId="200" fillId="2" borderId="7" xfId="0" applyFont="1" applyFill="1" applyBorder="1"/>
    <xf numFmtId="14" fontId="201" fillId="0" borderId="0" xfId="0" applyNumberFormat="1" applyFont="1"/>
    <xf numFmtId="0" fontId="202" fillId="2" borderId="1" xfId="0" applyFont="1" applyFill="1" applyBorder="1"/>
    <xf numFmtId="14" fontId="203" fillId="2" borderId="1" xfId="0" applyNumberFormat="1" applyFont="1" applyFill="1" applyBorder="1"/>
    <xf numFmtId="0" fontId="204" fillId="2" borderId="1" xfId="0" applyFont="1" applyFill="1" applyBorder="1"/>
    <xf numFmtId="0" fontId="205" fillId="2" borderId="1" xfId="0" applyFont="1" applyFill="1" applyBorder="1"/>
    <xf numFmtId="0" fontId="206" fillId="2" borderId="1" xfId="0" applyFont="1" applyFill="1" applyBorder="1" applyAlignment="1">
      <alignment horizontal="center"/>
    </xf>
    <xf numFmtId="0" fontId="207" fillId="2" borderId="1" xfId="0" applyFont="1" applyFill="1" applyBorder="1" applyAlignment="1">
      <alignment horizontal="center"/>
    </xf>
    <xf numFmtId="0" fontId="208" fillId="2" borderId="1" xfId="0" applyFont="1" applyFill="1" applyBorder="1" applyAlignment="1">
      <alignment horizontal="center"/>
    </xf>
    <xf numFmtId="0" fontId="209" fillId="2" borderId="1" xfId="0" applyFont="1" applyFill="1" applyBorder="1" applyAlignment="1">
      <alignment horizontal="center"/>
    </xf>
    <xf numFmtId="0" fontId="210" fillId="2" borderId="2" xfId="0" applyFont="1" applyFill="1" applyBorder="1"/>
    <xf numFmtId="0" fontId="211" fillId="2" borderId="2" xfId="0" applyFont="1" applyFill="1" applyBorder="1" applyAlignment="1">
      <alignment vertical="center"/>
    </xf>
    <xf numFmtId="0" fontId="212" fillId="2" borderId="2" xfId="0" applyFont="1" applyFill="1" applyBorder="1" applyAlignment="1">
      <alignment vertical="center"/>
    </xf>
    <xf numFmtId="0" fontId="213" fillId="2" borderId="3" xfId="0" applyFont="1" applyFill="1" applyBorder="1" applyAlignment="1">
      <alignment vertical="center"/>
    </xf>
    <xf numFmtId="0" fontId="214" fillId="2" borderId="2" xfId="0" applyFont="1" applyFill="1" applyBorder="1" applyAlignment="1">
      <alignment horizontal="center"/>
    </xf>
    <xf numFmtId="0" fontId="215" fillId="2" borderId="2" xfId="0" applyFont="1" applyFill="1" applyBorder="1" applyAlignment="1">
      <alignment horizontal="center"/>
    </xf>
    <xf numFmtId="0" fontId="216" fillId="2" borderId="4" xfId="0" applyFont="1" applyFill="1" applyBorder="1" applyAlignment="1">
      <alignment horizontal="center"/>
    </xf>
    <xf numFmtId="0" fontId="217" fillId="2" borderId="1" xfId="0" applyFont="1" applyFill="1" applyBorder="1"/>
    <xf numFmtId="0" fontId="218" fillId="2" borderId="4" xfId="0" applyFont="1" applyFill="1" applyBorder="1" applyAlignment="1">
      <alignment horizontal="center"/>
    </xf>
    <xf numFmtId="0" fontId="219" fillId="2" borderId="5" xfId="0" applyFont="1" applyFill="1" applyBorder="1"/>
    <xf numFmtId="0" fontId="220" fillId="2" borderId="2" xfId="0" applyFont="1" applyFill="1" applyBorder="1"/>
    <xf numFmtId="0" fontId="221" fillId="2" borderId="2" xfId="0" applyFont="1" applyFill="1" applyBorder="1"/>
    <xf numFmtId="0" fontId="222" fillId="2" borderId="4" xfId="0" applyFont="1" applyFill="1" applyBorder="1"/>
    <xf numFmtId="0" fontId="223" fillId="2" borderId="6" xfId="0" applyFont="1" applyFill="1" applyBorder="1" applyAlignment="1">
      <alignment horizontal="center"/>
    </xf>
    <xf numFmtId="0" fontId="224" fillId="2" borderId="6" xfId="0" applyFont="1" applyFill="1" applyBorder="1"/>
    <xf numFmtId="0" fontId="225" fillId="2" borderId="7" xfId="0" applyFont="1" applyFill="1" applyBorder="1"/>
    <xf numFmtId="14" fontId="226" fillId="0" borderId="0" xfId="0" applyNumberFormat="1" applyFont="1"/>
    <xf numFmtId="0" fontId="227" fillId="2" borderId="1" xfId="0" applyFont="1" applyFill="1" applyBorder="1"/>
    <xf numFmtId="14" fontId="228" fillId="2" borderId="1" xfId="0" applyNumberFormat="1" applyFont="1" applyFill="1" applyBorder="1"/>
    <xf numFmtId="0" fontId="229" fillId="2" borderId="1" xfId="0" applyFont="1" applyFill="1" applyBorder="1"/>
    <xf numFmtId="0" fontId="230" fillId="2" borderId="1" xfId="0" applyFont="1" applyFill="1" applyBorder="1"/>
    <xf numFmtId="0" fontId="231" fillId="2" borderId="1" xfId="0" applyFont="1" applyFill="1" applyBorder="1" applyAlignment="1">
      <alignment horizontal="center"/>
    </xf>
    <xf numFmtId="0" fontId="232" fillId="2" borderId="1" xfId="0" applyFont="1" applyFill="1" applyBorder="1" applyAlignment="1">
      <alignment horizontal="center"/>
    </xf>
    <xf numFmtId="0" fontId="233" fillId="2" borderId="1" xfId="0" applyFont="1" applyFill="1" applyBorder="1" applyAlignment="1">
      <alignment horizontal="center"/>
    </xf>
    <xf numFmtId="0" fontId="234" fillId="2" borderId="1" xfId="0" applyFont="1" applyFill="1" applyBorder="1" applyAlignment="1">
      <alignment horizontal="center"/>
    </xf>
    <xf numFmtId="0" fontId="235" fillId="2" borderId="2" xfId="0" applyFont="1" applyFill="1" applyBorder="1"/>
    <xf numFmtId="0" fontId="236" fillId="2" borderId="2" xfId="0" applyFont="1" applyFill="1" applyBorder="1" applyAlignment="1">
      <alignment vertical="center"/>
    </xf>
    <xf numFmtId="0" fontId="237" fillId="2" borderId="2" xfId="0" applyFont="1" applyFill="1" applyBorder="1" applyAlignment="1">
      <alignment vertical="center"/>
    </xf>
    <xf numFmtId="0" fontId="238" fillId="2" borderId="3" xfId="0" applyFont="1" applyFill="1" applyBorder="1" applyAlignment="1">
      <alignment vertical="center"/>
    </xf>
    <xf numFmtId="0" fontId="239" fillId="2" borderId="2" xfId="0" applyFont="1" applyFill="1" applyBorder="1" applyAlignment="1">
      <alignment horizontal="center"/>
    </xf>
    <xf numFmtId="0" fontId="240" fillId="2" borderId="2" xfId="0" applyFont="1" applyFill="1" applyBorder="1" applyAlignment="1">
      <alignment horizontal="center"/>
    </xf>
    <xf numFmtId="0" fontId="241" fillId="2" borderId="4" xfId="0" applyFont="1" applyFill="1" applyBorder="1" applyAlignment="1">
      <alignment horizontal="center"/>
    </xf>
    <xf numFmtId="0" fontId="242" fillId="2" borderId="1" xfId="0" applyFont="1" applyFill="1" applyBorder="1"/>
    <xf numFmtId="0" fontId="243" fillId="2" borderId="4" xfId="0" applyFont="1" applyFill="1" applyBorder="1" applyAlignment="1">
      <alignment horizontal="center"/>
    </xf>
    <xf numFmtId="0" fontId="244" fillId="2" borderId="5" xfId="0" applyFont="1" applyFill="1" applyBorder="1"/>
    <xf numFmtId="0" fontId="245" fillId="2" borderId="2" xfId="0" applyFont="1" applyFill="1" applyBorder="1"/>
    <xf numFmtId="0" fontId="246" fillId="2" borderId="2" xfId="0" applyFont="1" applyFill="1" applyBorder="1"/>
    <xf numFmtId="0" fontId="247" fillId="2" borderId="4" xfId="0" applyFont="1" applyFill="1" applyBorder="1"/>
    <xf numFmtId="0" fontId="248" fillId="2" borderId="6" xfId="0" applyFont="1" applyFill="1" applyBorder="1" applyAlignment="1">
      <alignment horizontal="center"/>
    </xf>
    <xf numFmtId="0" fontId="249" fillId="2" borderId="6" xfId="0" applyFont="1" applyFill="1" applyBorder="1"/>
    <xf numFmtId="0" fontId="250" fillId="2" borderId="7" xfId="0" applyFont="1" applyFill="1" applyBorder="1"/>
    <xf numFmtId="14" fontId="251" fillId="0" borderId="0" xfId="0" applyNumberFormat="1" applyFont="1"/>
    <xf numFmtId="0" fontId="252" fillId="2" borderId="1" xfId="0" applyFont="1" applyFill="1" applyBorder="1"/>
    <xf numFmtId="14" fontId="253" fillId="2" borderId="1" xfId="0" applyNumberFormat="1" applyFont="1" applyFill="1" applyBorder="1"/>
    <xf numFmtId="0" fontId="254" fillId="2" borderId="1" xfId="0" applyFont="1" applyFill="1" applyBorder="1"/>
    <xf numFmtId="0" fontId="255" fillId="2" borderId="1" xfId="0" applyFont="1" applyFill="1" applyBorder="1"/>
    <xf numFmtId="0" fontId="256" fillId="2" borderId="1" xfId="0" applyFont="1" applyFill="1" applyBorder="1" applyAlignment="1">
      <alignment horizontal="center"/>
    </xf>
    <xf numFmtId="0" fontId="257" fillId="2" borderId="1" xfId="0" applyFont="1" applyFill="1" applyBorder="1" applyAlignment="1">
      <alignment horizontal="center"/>
    </xf>
    <xf numFmtId="0" fontId="258" fillId="2" borderId="1" xfId="0" applyFont="1" applyFill="1" applyBorder="1" applyAlignment="1">
      <alignment horizontal="center"/>
    </xf>
    <xf numFmtId="0" fontId="259" fillId="2" borderId="1" xfId="0" applyFont="1" applyFill="1" applyBorder="1" applyAlignment="1">
      <alignment horizontal="center"/>
    </xf>
    <xf numFmtId="0" fontId="260" fillId="2" borderId="2" xfId="0" applyFont="1" applyFill="1" applyBorder="1"/>
    <xf numFmtId="0" fontId="261" fillId="2" borderId="2" xfId="0" applyFont="1" applyFill="1" applyBorder="1" applyAlignment="1">
      <alignment vertical="center"/>
    </xf>
    <xf numFmtId="0" fontId="262" fillId="2" borderId="2" xfId="0" applyFont="1" applyFill="1" applyBorder="1" applyAlignment="1">
      <alignment vertical="center"/>
    </xf>
    <xf numFmtId="0" fontId="263" fillId="2" borderId="3" xfId="0" applyFont="1" applyFill="1" applyBorder="1" applyAlignment="1">
      <alignment vertical="center"/>
    </xf>
    <xf numFmtId="0" fontId="264" fillId="2" borderId="2" xfId="0" applyFont="1" applyFill="1" applyBorder="1" applyAlignment="1">
      <alignment horizontal="center"/>
    </xf>
    <xf numFmtId="0" fontId="265" fillId="2" borderId="2" xfId="0" applyFont="1" applyFill="1" applyBorder="1" applyAlignment="1">
      <alignment horizontal="center"/>
    </xf>
    <xf numFmtId="0" fontId="266" fillId="2" borderId="4" xfId="0" applyFont="1" applyFill="1" applyBorder="1" applyAlignment="1">
      <alignment horizontal="center"/>
    </xf>
    <xf numFmtId="0" fontId="267" fillId="2" borderId="1" xfId="0" applyFont="1" applyFill="1" applyBorder="1"/>
    <xf numFmtId="0" fontId="268" fillId="2" borderId="4" xfId="0" applyFont="1" applyFill="1" applyBorder="1" applyAlignment="1">
      <alignment horizontal="center"/>
    </xf>
    <xf numFmtId="0" fontId="269" fillId="2" borderId="5" xfId="0" applyFont="1" applyFill="1" applyBorder="1"/>
    <xf numFmtId="0" fontId="270" fillId="2" borderId="2" xfId="0" applyFont="1" applyFill="1" applyBorder="1"/>
    <xf numFmtId="0" fontId="271" fillId="2" borderId="2" xfId="0" applyFont="1" applyFill="1" applyBorder="1"/>
    <xf numFmtId="0" fontId="272" fillId="2" borderId="4" xfId="0" applyFont="1" applyFill="1" applyBorder="1"/>
    <xf numFmtId="0" fontId="273" fillId="2" borderId="6" xfId="0" applyFont="1" applyFill="1" applyBorder="1" applyAlignment="1">
      <alignment horizontal="center"/>
    </xf>
    <xf numFmtId="0" fontId="274" fillId="2" borderId="6" xfId="0" applyFont="1" applyFill="1" applyBorder="1"/>
    <xf numFmtId="0" fontId="275" fillId="2" borderId="7" xfId="0" applyFont="1" applyFill="1" applyBorder="1"/>
    <xf numFmtId="14" fontId="276" fillId="0" borderId="0" xfId="0" applyNumberFormat="1" applyFont="1"/>
    <xf numFmtId="0" fontId="277" fillId="2" borderId="1" xfId="0" applyFont="1" applyFill="1" applyBorder="1"/>
    <xf numFmtId="0" fontId="278" fillId="2" borderId="1" xfId="0" applyFont="1" applyFill="1" applyBorder="1" applyAlignment="1">
      <alignment horizontal="center"/>
    </xf>
    <xf numFmtId="0" fontId="279" fillId="2" borderId="1" xfId="0" applyFont="1" applyFill="1" applyBorder="1"/>
    <xf numFmtId="14" fontId="280" fillId="2" borderId="1" xfId="0" applyNumberFormat="1" applyFont="1" applyFill="1" applyBorder="1"/>
    <xf numFmtId="0" fontId="281" fillId="2" borderId="1" xfId="0" applyFont="1" applyFill="1" applyBorder="1"/>
    <xf numFmtId="0" fontId="282" fillId="2" borderId="1" xfId="0" applyFont="1" applyFill="1" applyBorder="1" applyAlignment="1">
      <alignment horizontal="center"/>
    </xf>
    <xf numFmtId="0" fontId="283" fillId="2" borderId="1" xfId="0" applyFont="1" applyFill="1" applyBorder="1" applyAlignment="1">
      <alignment horizontal="center"/>
    </xf>
    <xf numFmtId="0" fontId="284" fillId="2" borderId="1" xfId="0" applyFont="1" applyFill="1" applyBorder="1" applyAlignment="1">
      <alignment horizontal="center"/>
    </xf>
    <xf numFmtId="0" fontId="285" fillId="2" borderId="2" xfId="0" applyFont="1" applyFill="1" applyBorder="1"/>
    <xf numFmtId="0" fontId="286" fillId="2" borderId="2" xfId="0" applyFont="1" applyFill="1" applyBorder="1" applyAlignment="1">
      <alignment vertical="center"/>
    </xf>
    <xf numFmtId="0" fontId="287" fillId="2" borderId="2" xfId="0" applyFont="1" applyFill="1" applyBorder="1" applyAlignment="1">
      <alignment vertical="center"/>
    </xf>
    <xf numFmtId="0" fontId="288" fillId="2" borderId="2" xfId="0" applyFont="1" applyFill="1" applyBorder="1" applyAlignment="1">
      <alignment horizontal="center"/>
    </xf>
    <xf numFmtId="0" fontId="289" fillId="2" borderId="2" xfId="0" applyFont="1" applyFill="1" applyBorder="1" applyAlignment="1">
      <alignment horizontal="center"/>
    </xf>
    <xf numFmtId="0" fontId="290" fillId="2" borderId="4" xfId="0" applyFont="1" applyFill="1" applyBorder="1" applyAlignment="1">
      <alignment horizontal="center"/>
    </xf>
    <xf numFmtId="0" fontId="291" fillId="2" borderId="4" xfId="0" applyFont="1" applyFill="1" applyBorder="1" applyAlignment="1">
      <alignment horizontal="center"/>
    </xf>
    <xf numFmtId="0" fontId="292" fillId="2" borderId="5" xfId="0" applyFont="1" applyFill="1" applyBorder="1"/>
    <xf numFmtId="0" fontId="293" fillId="2" borderId="2" xfId="0" applyFont="1" applyFill="1" applyBorder="1"/>
    <xf numFmtId="0" fontId="294" fillId="2" borderId="2" xfId="0" applyFont="1" applyFill="1" applyBorder="1"/>
    <xf numFmtId="0" fontId="295" fillId="2" borderId="4" xfId="0" applyFont="1" applyFill="1" applyBorder="1"/>
    <xf numFmtId="0" fontId="296" fillId="2" borderId="6" xfId="0" applyFont="1" applyFill="1" applyBorder="1" applyAlignment="1">
      <alignment horizontal="center"/>
    </xf>
    <xf numFmtId="0" fontId="297" fillId="2" borderId="6" xfId="0" applyFont="1" applyFill="1" applyBorder="1"/>
    <xf numFmtId="0" fontId="298" fillId="2" borderId="7" xfId="0" applyFont="1" applyFill="1" applyBorder="1"/>
    <xf numFmtId="14" fontId="299" fillId="0" borderId="0" xfId="0" applyNumberFormat="1" applyFont="1"/>
    <xf numFmtId="0" fontId="300" fillId="2" borderId="1" xfId="0" applyFont="1" applyFill="1" applyBorder="1"/>
    <xf numFmtId="0" fontId="301" fillId="2" borderId="1" xfId="0" applyFont="1" applyFill="1" applyBorder="1" applyAlignment="1">
      <alignment horizontal="center"/>
    </xf>
    <xf numFmtId="0" fontId="302" fillId="2" borderId="1" xfId="0" applyFont="1" applyFill="1" applyBorder="1"/>
    <xf numFmtId="14" fontId="303" fillId="2" borderId="1" xfId="0" applyNumberFormat="1" applyFont="1" applyFill="1" applyBorder="1"/>
    <xf numFmtId="0" fontId="304" fillId="2" borderId="1" xfId="0" applyFont="1" applyFill="1" applyBorder="1"/>
    <xf numFmtId="0" fontId="305" fillId="2" borderId="1" xfId="0" applyFont="1" applyFill="1" applyBorder="1" applyAlignment="1">
      <alignment horizontal="center"/>
    </xf>
    <xf numFmtId="0" fontId="306" fillId="2" borderId="1" xfId="0" applyFont="1" applyFill="1" applyBorder="1" applyAlignment="1">
      <alignment horizontal="center"/>
    </xf>
    <xf numFmtId="0" fontId="307" fillId="2" borderId="1" xfId="0" applyFont="1" applyFill="1" applyBorder="1" applyAlignment="1">
      <alignment horizontal="center"/>
    </xf>
    <xf numFmtId="0" fontId="308" fillId="2" borderId="2" xfId="0" applyFont="1" applyFill="1" applyBorder="1"/>
    <xf numFmtId="0" fontId="309" fillId="2" borderId="2" xfId="0" applyFont="1" applyFill="1" applyBorder="1" applyAlignment="1">
      <alignment vertical="center"/>
    </xf>
    <xf numFmtId="0" fontId="310" fillId="2" borderId="2" xfId="0" applyFont="1" applyFill="1" applyBorder="1" applyAlignment="1">
      <alignment vertical="center"/>
    </xf>
    <xf numFmtId="0" fontId="311" fillId="2" borderId="2" xfId="0" applyFont="1" applyFill="1" applyBorder="1" applyAlignment="1">
      <alignment horizontal="center"/>
    </xf>
    <xf numFmtId="0" fontId="312" fillId="2" borderId="2" xfId="0" applyFont="1" applyFill="1" applyBorder="1" applyAlignment="1">
      <alignment horizontal="center"/>
    </xf>
    <xf numFmtId="0" fontId="313" fillId="2" borderId="4" xfId="0" applyFont="1" applyFill="1" applyBorder="1" applyAlignment="1">
      <alignment horizontal="center"/>
    </xf>
    <xf numFmtId="0" fontId="314" fillId="2" borderId="4" xfId="0" applyFont="1" applyFill="1" applyBorder="1" applyAlignment="1">
      <alignment horizontal="center"/>
    </xf>
    <xf numFmtId="0" fontId="315" fillId="2" borderId="5" xfId="0" applyFont="1" applyFill="1" applyBorder="1"/>
    <xf numFmtId="0" fontId="316" fillId="2" borderId="2" xfId="0" applyFont="1" applyFill="1" applyBorder="1"/>
    <xf numFmtId="0" fontId="317" fillId="2" borderId="2" xfId="0" applyFont="1" applyFill="1" applyBorder="1"/>
    <xf numFmtId="0" fontId="318" fillId="2" borderId="4" xfId="0" applyFont="1" applyFill="1" applyBorder="1"/>
    <xf numFmtId="0" fontId="319" fillId="2" borderId="6" xfId="0" applyFont="1" applyFill="1" applyBorder="1" applyAlignment="1">
      <alignment horizontal="center"/>
    </xf>
    <xf numFmtId="0" fontId="320" fillId="2" borderId="6" xfId="0" applyFont="1" applyFill="1" applyBorder="1"/>
    <xf numFmtId="0" fontId="321" fillId="2" borderId="7" xfId="0" applyFont="1" applyFill="1" applyBorder="1"/>
    <xf numFmtId="0" fontId="322" fillId="2" borderId="2" xfId="0" applyFont="1" applyFill="1" applyBorder="1"/>
    <xf numFmtId="14" fontId="323" fillId="0" borderId="0" xfId="0" applyNumberFormat="1" applyFont="1"/>
    <xf numFmtId="0" fontId="324" fillId="2" borderId="1" xfId="0" applyFont="1" applyFill="1" applyBorder="1"/>
    <xf numFmtId="0" fontId="325" fillId="2" borderId="1" xfId="0" applyFont="1" applyFill="1" applyBorder="1"/>
    <xf numFmtId="0" fontId="326" fillId="2" borderId="1" xfId="0" applyFont="1" applyFill="1" applyBorder="1" applyAlignment="1">
      <alignment vertical="center"/>
    </xf>
    <xf numFmtId="0" fontId="327" fillId="3" borderId="1" xfId="0" applyFont="1" applyFill="1" applyBorder="1" applyAlignment="1">
      <alignment horizontal="center" vertical="center"/>
    </xf>
    <xf numFmtId="0" fontId="336" fillId="5" borderId="2" xfId="0" applyFont="1" applyFill="1" applyBorder="1" applyAlignment="1">
      <alignment horizontal="center" vertical="center"/>
    </xf>
    <xf numFmtId="0" fontId="337" fillId="2" borderId="2" xfId="0" applyFont="1" applyFill="1" applyBorder="1" applyAlignment="1">
      <alignment horizontal="center" vertical="center"/>
    </xf>
    <xf numFmtId="0" fontId="338" fillId="6" borderId="3" xfId="0" applyFont="1" applyFill="1" applyBorder="1" applyAlignment="1">
      <alignment horizontal="center" vertical="center"/>
    </xf>
    <xf numFmtId="0" fontId="339" fillId="7" borderId="15" xfId="0" applyFont="1" applyFill="1" applyBorder="1" applyAlignment="1">
      <alignment vertical="center"/>
    </xf>
    <xf numFmtId="0" fontId="340" fillId="2" borderId="16" xfId="0" applyFont="1" applyFill="1" applyBorder="1" applyAlignment="1">
      <alignment horizontal="left" vertical="center"/>
    </xf>
    <xf numFmtId="0" fontId="341" fillId="3" borderId="17" xfId="0" applyFont="1" applyFill="1" applyBorder="1" applyAlignment="1">
      <alignment vertical="center"/>
    </xf>
    <xf numFmtId="0" fontId="342" fillId="8" borderId="18" xfId="0" applyFont="1" applyFill="1" applyBorder="1" applyAlignment="1">
      <alignment horizontal="center" vertical="center"/>
    </xf>
    <xf numFmtId="0" fontId="343" fillId="8" borderId="19" xfId="0" applyFont="1" applyFill="1" applyBorder="1" applyAlignment="1">
      <alignment horizontal="center" vertical="center"/>
    </xf>
    <xf numFmtId="0" fontId="344" fillId="8" borderId="15" xfId="0" applyFont="1" applyFill="1" applyBorder="1" applyAlignment="1">
      <alignment horizontal="center" vertical="center"/>
    </xf>
    <xf numFmtId="0" fontId="345" fillId="2" borderId="15" xfId="0" applyFont="1" applyFill="1" applyBorder="1" applyAlignment="1" applyProtection="1">
      <alignment horizontal="right" vertical="center"/>
      <protection locked="0"/>
    </xf>
    <xf numFmtId="0" fontId="346" fillId="2" borderId="15" xfId="0" applyFont="1" applyFill="1" applyBorder="1" applyAlignment="1">
      <alignment vertical="center"/>
    </xf>
    <xf numFmtId="0" fontId="347" fillId="9" borderId="15" xfId="0" applyFont="1" applyFill="1" applyBorder="1" applyAlignment="1" applyProtection="1">
      <alignment horizontal="center" vertical="center"/>
      <protection locked="0"/>
    </xf>
    <xf numFmtId="0" fontId="348" fillId="2" borderId="15" xfId="0" applyFont="1" applyFill="1" applyBorder="1" applyAlignment="1">
      <alignment horizontal="center" vertical="center"/>
    </xf>
    <xf numFmtId="0" fontId="349" fillId="2" borderId="19" xfId="0" applyFont="1" applyFill="1" applyBorder="1" applyAlignment="1">
      <alignment horizontal="center" vertical="center"/>
    </xf>
    <xf numFmtId="0" fontId="350" fillId="7" borderId="2" xfId="0" applyFont="1" applyFill="1" applyBorder="1" applyAlignment="1">
      <alignment horizontal="center" vertical="center"/>
    </xf>
    <xf numFmtId="0" fontId="351" fillId="3" borderId="4" xfId="0" applyFont="1" applyFill="1" applyBorder="1" applyAlignment="1">
      <alignment vertical="center"/>
    </xf>
    <xf numFmtId="0" fontId="352" fillId="8" borderId="20" xfId="0" applyFont="1" applyFill="1" applyBorder="1" applyAlignment="1">
      <alignment horizontal="center" vertical="center"/>
    </xf>
    <xf numFmtId="0" fontId="353" fillId="8" borderId="21" xfId="0" applyFont="1" applyFill="1" applyBorder="1" applyAlignment="1">
      <alignment horizontal="center" vertical="center"/>
    </xf>
    <xf numFmtId="0" fontId="354" fillId="8" borderId="16" xfId="0" applyFont="1" applyFill="1" applyBorder="1" applyAlignment="1">
      <alignment horizontal="center" vertical="center"/>
    </xf>
    <xf numFmtId="0" fontId="355" fillId="2" borderId="16" xfId="0" applyFont="1" applyFill="1" applyBorder="1" applyAlignment="1" applyProtection="1">
      <alignment horizontal="right" vertical="center"/>
      <protection locked="0"/>
    </xf>
    <xf numFmtId="0" fontId="356" fillId="2" borderId="21" xfId="0" applyFont="1" applyFill="1" applyBorder="1" applyAlignment="1">
      <alignment horizontal="center" vertical="center"/>
    </xf>
    <xf numFmtId="0" fontId="357" fillId="2" borderId="2" xfId="0" applyFont="1" applyFill="1" applyBorder="1" applyAlignment="1">
      <alignment horizontal="center" vertical="center"/>
    </xf>
    <xf numFmtId="0" fontId="358" fillId="3" borderId="6" xfId="0" applyFont="1" applyFill="1" applyBorder="1" applyAlignment="1">
      <alignment vertical="center"/>
    </xf>
    <xf numFmtId="0" fontId="359" fillId="3" borderId="9" xfId="0" applyFont="1" applyFill="1" applyBorder="1" applyAlignment="1">
      <alignment vertical="center"/>
    </xf>
    <xf numFmtId="0" fontId="360" fillId="10" borderId="20" xfId="0" applyFont="1" applyFill="1" applyBorder="1" applyAlignment="1">
      <alignment horizontal="center" vertical="center"/>
    </xf>
    <xf numFmtId="0" fontId="361" fillId="10" borderId="21" xfId="0" applyFont="1" applyFill="1" applyBorder="1" applyAlignment="1">
      <alignment horizontal="center" vertical="center"/>
    </xf>
    <xf numFmtId="0" fontId="362" fillId="10" borderId="16" xfId="0" applyFont="1" applyFill="1" applyBorder="1" applyAlignment="1">
      <alignment horizontal="center" vertical="center"/>
    </xf>
    <xf numFmtId="0" fontId="363" fillId="3" borderId="1" xfId="0" applyFont="1" applyFill="1" applyBorder="1" applyAlignment="1" applyProtection="1">
      <alignment horizontal="center" vertical="center"/>
      <protection locked="0"/>
    </xf>
    <xf numFmtId="0" fontId="364" fillId="11" borderId="22" xfId="0" applyFont="1" applyFill="1" applyBorder="1" applyAlignment="1">
      <alignment horizontal="center" vertical="center"/>
    </xf>
    <xf numFmtId="0" fontId="365" fillId="2" borderId="22" xfId="0" applyFont="1" applyFill="1" applyBorder="1" applyAlignment="1">
      <alignment horizontal="center" vertical="center"/>
    </xf>
    <xf numFmtId="0" fontId="366" fillId="6" borderId="23" xfId="0" applyFont="1" applyFill="1" applyBorder="1" applyAlignment="1">
      <alignment horizontal="center" vertical="center"/>
    </xf>
    <xf numFmtId="0" fontId="367" fillId="2" borderId="23" xfId="0" applyFont="1" applyFill="1" applyBorder="1" applyAlignment="1">
      <alignment vertical="center"/>
    </xf>
    <xf numFmtId="0" fontId="368" fillId="2" borderId="24" xfId="0" applyFont="1" applyFill="1" applyBorder="1" applyAlignment="1">
      <alignment horizontal="left" vertical="center"/>
    </xf>
    <xf numFmtId="0" fontId="369" fillId="3" borderId="25" xfId="0" applyFont="1" applyFill="1" applyBorder="1" applyAlignment="1">
      <alignment vertical="center"/>
    </xf>
    <xf numFmtId="0" fontId="370" fillId="11" borderId="6" xfId="0" applyFont="1" applyFill="1" applyBorder="1" applyAlignment="1">
      <alignment horizontal="center" vertical="center"/>
    </xf>
    <xf numFmtId="0" fontId="371" fillId="2" borderId="6" xfId="0" applyFont="1" applyFill="1" applyBorder="1" applyAlignment="1">
      <alignment horizontal="center" vertical="center"/>
    </xf>
    <xf numFmtId="0" fontId="372" fillId="6" borderId="17" xfId="0" applyFont="1" applyFill="1" applyBorder="1" applyAlignment="1">
      <alignment horizontal="center" vertical="center"/>
    </xf>
    <xf numFmtId="0" fontId="373" fillId="7" borderId="26" xfId="0" applyFont="1" applyFill="1" applyBorder="1" applyAlignment="1">
      <alignment vertical="center"/>
    </xf>
    <xf numFmtId="0" fontId="374" fillId="2" borderId="26" xfId="0" applyFont="1" applyFill="1" applyBorder="1" applyAlignment="1">
      <alignment horizontal="left" vertical="center"/>
    </xf>
    <xf numFmtId="0" fontId="375" fillId="12" borderId="20" xfId="0" applyFont="1" applyFill="1" applyBorder="1" applyAlignment="1">
      <alignment horizontal="center" vertical="center"/>
    </xf>
    <xf numFmtId="0" fontId="376" fillId="12" borderId="21" xfId="0" applyFont="1" applyFill="1" applyBorder="1" applyAlignment="1">
      <alignment horizontal="center" vertical="center"/>
    </xf>
    <xf numFmtId="0" fontId="377" fillId="12" borderId="16" xfId="0" applyFont="1" applyFill="1" applyBorder="1" applyAlignment="1">
      <alignment horizontal="center" vertical="center"/>
    </xf>
    <xf numFmtId="0" fontId="378" fillId="3" borderId="12" xfId="0" applyFont="1" applyFill="1" applyBorder="1" applyAlignment="1">
      <alignment vertical="center"/>
    </xf>
    <xf numFmtId="0" fontId="379" fillId="12" borderId="27" xfId="0" applyFont="1" applyFill="1" applyBorder="1" applyAlignment="1">
      <alignment horizontal="center" vertical="center"/>
    </xf>
    <xf numFmtId="0" fontId="380" fillId="2" borderId="27" xfId="0" applyFont="1" applyFill="1" applyBorder="1" applyAlignment="1">
      <alignment horizontal="center" vertical="center"/>
    </xf>
    <xf numFmtId="0" fontId="381" fillId="6" borderId="28" xfId="0" applyFont="1" applyFill="1" applyBorder="1" applyAlignment="1">
      <alignment horizontal="center" vertical="center"/>
    </xf>
    <xf numFmtId="0" fontId="382" fillId="2" borderId="28" xfId="0" applyFont="1" applyFill="1" applyBorder="1" applyAlignment="1">
      <alignment vertical="center"/>
    </xf>
    <xf numFmtId="0" fontId="383" fillId="2" borderId="29" xfId="0" applyFont="1" applyFill="1" applyBorder="1" applyAlignment="1">
      <alignment horizontal="left" vertical="center"/>
    </xf>
    <xf numFmtId="0" fontId="384" fillId="12" borderId="6" xfId="0" applyFont="1" applyFill="1" applyBorder="1" applyAlignment="1">
      <alignment horizontal="center" vertical="center"/>
    </xf>
    <xf numFmtId="0" fontId="385" fillId="11" borderId="20" xfId="0" applyFont="1" applyFill="1" applyBorder="1" applyAlignment="1">
      <alignment horizontal="center" vertical="center"/>
    </xf>
    <xf numFmtId="0" fontId="386" fillId="11" borderId="21" xfId="0" applyFont="1" applyFill="1" applyBorder="1" applyAlignment="1">
      <alignment horizontal="center" vertical="center"/>
    </xf>
    <xf numFmtId="0" fontId="387" fillId="11" borderId="16" xfId="0" applyFont="1" applyFill="1" applyBorder="1" applyAlignment="1">
      <alignment horizontal="center" vertical="center"/>
    </xf>
    <xf numFmtId="0" fontId="388" fillId="10" borderId="30" xfId="0" applyFont="1" applyFill="1" applyBorder="1" applyAlignment="1">
      <alignment horizontal="center" vertical="center"/>
    </xf>
    <xf numFmtId="0" fontId="389" fillId="2" borderId="30" xfId="0" applyFont="1" applyFill="1" applyBorder="1" applyAlignment="1">
      <alignment horizontal="center" vertical="center"/>
    </xf>
    <xf numFmtId="0" fontId="390" fillId="6" borderId="31" xfId="0" applyFont="1" applyFill="1" applyBorder="1" applyAlignment="1">
      <alignment horizontal="center" vertical="center"/>
    </xf>
    <xf numFmtId="0" fontId="391" fillId="2" borderId="31" xfId="0" applyFont="1" applyFill="1" applyBorder="1" applyAlignment="1">
      <alignment vertical="center"/>
    </xf>
    <xf numFmtId="0" fontId="392" fillId="2" borderId="32" xfId="0" applyFont="1" applyFill="1" applyBorder="1" applyAlignment="1">
      <alignment horizontal="left" vertical="center"/>
    </xf>
    <xf numFmtId="0" fontId="393" fillId="3" borderId="10" xfId="0" applyFont="1" applyFill="1" applyBorder="1" applyAlignment="1">
      <alignment vertical="center"/>
    </xf>
    <xf numFmtId="0" fontId="394" fillId="10" borderId="6" xfId="0" applyFont="1" applyFill="1" applyBorder="1" applyAlignment="1">
      <alignment horizontal="center" vertical="center"/>
    </xf>
    <xf numFmtId="0" fontId="395" fillId="2" borderId="8" xfId="0" applyFont="1" applyFill="1" applyBorder="1" applyAlignment="1">
      <alignment vertical="center"/>
    </xf>
    <xf numFmtId="0" fontId="396" fillId="2" borderId="17" xfId="0" applyFont="1" applyFill="1" applyBorder="1" applyAlignment="1">
      <alignment horizontal="center" vertical="center"/>
    </xf>
    <xf numFmtId="0" fontId="397" fillId="4" borderId="18" xfId="0" applyFont="1" applyFill="1" applyBorder="1" applyAlignment="1">
      <alignment horizontal="center" vertical="center"/>
    </xf>
    <xf numFmtId="0" fontId="398" fillId="4" borderId="19" xfId="0" applyFont="1" applyFill="1" applyBorder="1" applyAlignment="1">
      <alignment horizontal="center" vertical="center"/>
    </xf>
    <xf numFmtId="0" fontId="399" fillId="4" borderId="15" xfId="0" applyFont="1" applyFill="1" applyBorder="1" applyAlignment="1">
      <alignment horizontal="center" vertical="center"/>
    </xf>
    <xf numFmtId="0" fontId="400" fillId="4" borderId="20" xfId="0" applyFont="1" applyFill="1" applyBorder="1" applyAlignment="1">
      <alignment horizontal="center" vertical="center"/>
    </xf>
    <xf numFmtId="0" fontId="401" fillId="4" borderId="21" xfId="0" applyFont="1" applyFill="1" applyBorder="1" applyAlignment="1">
      <alignment horizontal="center" vertical="center"/>
    </xf>
    <xf numFmtId="0" fontId="402" fillId="4" borderId="16" xfId="0" applyFont="1" applyFill="1" applyBorder="1" applyAlignment="1">
      <alignment horizontal="center" vertical="center"/>
    </xf>
    <xf numFmtId="0" fontId="403" fillId="2" borderId="1" xfId="0" applyFont="1" applyFill="1" applyBorder="1" applyAlignment="1" applyProtection="1">
      <alignment horizontal="center" vertical="center"/>
      <protection locked="0"/>
    </xf>
    <xf numFmtId="0" fontId="404" fillId="2" borderId="17" xfId="0" applyFont="1" applyFill="1" applyBorder="1" applyAlignment="1">
      <alignment horizontal="center" vertical="center"/>
    </xf>
    <xf numFmtId="0" fontId="405" fillId="2" borderId="17" xfId="0" applyFont="1" applyFill="1" applyBorder="1" applyAlignment="1">
      <alignment horizontal="left" vertical="center"/>
    </xf>
    <xf numFmtId="0" fontId="406" fillId="3" borderId="1" xfId="0" applyFont="1" applyFill="1" applyBorder="1" applyAlignment="1">
      <alignment vertical="center"/>
    </xf>
    <xf numFmtId="0" fontId="407" fillId="3" borderId="1" xfId="0" applyFont="1" applyFill="1" applyBorder="1" applyAlignment="1">
      <alignment horizontal="center" vertical="center"/>
    </xf>
    <xf numFmtId="0" fontId="408" fillId="2" borderId="17" xfId="0" applyFont="1" applyFill="1" applyBorder="1" applyAlignment="1">
      <alignment horizontal="center" vertical="center"/>
    </xf>
    <xf numFmtId="0" fontId="409" fillId="2" borderId="1" xfId="0" applyFont="1" applyFill="1" applyBorder="1" applyAlignment="1">
      <alignment horizontal="center" vertical="center"/>
    </xf>
    <xf numFmtId="0" fontId="410" fillId="2" borderId="1" xfId="0" applyFont="1" applyFill="1" applyBorder="1" applyAlignment="1">
      <alignment horizontal="center" vertical="center"/>
    </xf>
    <xf numFmtId="0" fontId="4" fillId="2" borderId="2" xfId="0" applyFont="1" applyFill="1" applyBorder="1"/>
    <xf numFmtId="0" fontId="13" fillId="2" borderId="2" xfId="0" applyFont="1" applyFill="1" applyBorder="1"/>
    <xf numFmtId="0" fontId="329" fillId="4" borderId="3" xfId="0" applyFont="1" applyFill="1" applyBorder="1" applyAlignment="1">
      <alignment vertical="center"/>
    </xf>
    <xf numFmtId="0" fontId="330" fillId="4" borderId="9" xfId="0" applyFont="1" applyFill="1" applyBorder="1" applyAlignment="1">
      <alignment vertical="center"/>
    </xf>
    <xf numFmtId="0" fontId="331" fillId="4" borderId="11" xfId="0" applyFont="1" applyFill="1" applyBorder="1" applyAlignment="1">
      <alignment vertical="center"/>
    </xf>
    <xf numFmtId="0" fontId="332" fillId="4" borderId="12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278" fillId="2" borderId="1" xfId="0" applyFont="1" applyFill="1" applyBorder="1" applyAlignment="1">
      <alignment horizontal="center"/>
    </xf>
    <xf numFmtId="0" fontId="301" fillId="2" borderId="1" xfId="0" applyFont="1" applyFill="1" applyBorder="1" applyAlignment="1">
      <alignment horizontal="center"/>
    </xf>
    <xf numFmtId="0" fontId="333" fillId="2" borderId="13" xfId="0" applyFont="1" applyFill="1" applyBorder="1" applyAlignment="1">
      <alignment horizontal="center" vertical="center"/>
    </xf>
    <xf numFmtId="0" fontId="334" fillId="2" borderId="14" xfId="0" applyFont="1" applyFill="1" applyBorder="1" applyAlignment="1">
      <alignment horizontal="center" vertical="center"/>
    </xf>
    <xf numFmtId="0" fontId="335" fillId="2" borderId="5" xfId="0" applyFont="1" applyFill="1" applyBorder="1" applyAlignment="1">
      <alignment horizontal="center" vertical="center"/>
    </xf>
    <xf numFmtId="0" fontId="328" fillId="4" borderId="8" xfId="0" applyFont="1" applyFill="1" applyBorder="1" applyAlignment="1">
      <alignment horizontal="center" vertical="center"/>
    </xf>
    <xf numFmtId="0" fontId="328" fillId="4" borderId="3" xfId="0" applyFont="1" applyFill="1" applyBorder="1" applyAlignment="1">
      <alignment horizontal="center" vertical="center"/>
    </xf>
    <xf numFmtId="0" fontId="328" fillId="4" borderId="10" xfId="0" applyFont="1" applyFill="1" applyBorder="1" applyAlignment="1">
      <alignment horizontal="center" vertical="center"/>
    </xf>
    <xf numFmtId="0" fontId="328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A4" sqref="A4:E44"/>
    </sheetView>
  </sheetViews>
  <sheetFormatPr baseColWidth="10" defaultColWidth="9.140625" defaultRowHeight="15" x14ac:dyDescent="0.25"/>
  <cols>
    <col min="2" max="2" width="29.5703125" bestFit="1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3" spans="1:6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6" x14ac:dyDescent="0.25">
      <c r="A4">
        <v>2515</v>
      </c>
      <c r="B4" t="s">
        <v>7</v>
      </c>
      <c r="C4" t="s">
        <v>8</v>
      </c>
      <c r="D4">
        <v>1</v>
      </c>
      <c r="E4">
        <v>590</v>
      </c>
      <c r="F4">
        <v>1</v>
      </c>
    </row>
    <row r="5" spans="1:6" x14ac:dyDescent="0.25">
      <c r="A5">
        <v>2855</v>
      </c>
      <c r="B5" t="s">
        <v>9</v>
      </c>
      <c r="C5" t="s">
        <v>10</v>
      </c>
      <c r="D5">
        <v>2</v>
      </c>
      <c r="E5">
        <v>570</v>
      </c>
      <c r="F5">
        <v>2</v>
      </c>
    </row>
    <row r="6" spans="1:6" x14ac:dyDescent="0.25">
      <c r="A6">
        <v>2623</v>
      </c>
      <c r="B6" t="s">
        <v>11</v>
      </c>
      <c r="C6" t="s">
        <v>10</v>
      </c>
      <c r="D6">
        <v>3</v>
      </c>
      <c r="E6">
        <v>555</v>
      </c>
      <c r="F6">
        <v>3</v>
      </c>
    </row>
    <row r="7" spans="1:6" x14ac:dyDescent="0.25">
      <c r="A7">
        <v>3672</v>
      </c>
      <c r="B7" t="s">
        <v>12</v>
      </c>
      <c r="C7" t="s">
        <v>8</v>
      </c>
      <c r="D7">
        <v>4</v>
      </c>
      <c r="E7">
        <v>555</v>
      </c>
      <c r="F7">
        <v>4</v>
      </c>
    </row>
    <row r="8" spans="1:6" x14ac:dyDescent="0.25">
      <c r="A8">
        <v>3153</v>
      </c>
      <c r="B8" t="s">
        <v>13</v>
      </c>
      <c r="C8" t="s">
        <v>14</v>
      </c>
      <c r="D8">
        <v>6</v>
      </c>
      <c r="E8">
        <v>540</v>
      </c>
      <c r="F8">
        <v>5</v>
      </c>
    </row>
    <row r="9" spans="1:6" x14ac:dyDescent="0.25">
      <c r="A9">
        <v>3447</v>
      </c>
      <c r="B9" t="s">
        <v>15</v>
      </c>
      <c r="C9" t="s">
        <v>16</v>
      </c>
      <c r="D9">
        <v>7</v>
      </c>
      <c r="E9">
        <v>535</v>
      </c>
      <c r="F9">
        <v>6</v>
      </c>
    </row>
    <row r="10" spans="1:6" x14ac:dyDescent="0.25">
      <c r="A10">
        <v>2548</v>
      </c>
      <c r="B10" t="s">
        <v>17</v>
      </c>
      <c r="C10" t="s">
        <v>18</v>
      </c>
      <c r="D10">
        <v>8</v>
      </c>
      <c r="E10">
        <v>525</v>
      </c>
      <c r="F10">
        <v>7</v>
      </c>
    </row>
    <row r="11" spans="1:6" x14ac:dyDescent="0.25">
      <c r="A11">
        <v>3840</v>
      </c>
      <c r="B11" t="s">
        <v>28</v>
      </c>
      <c r="C11" t="s">
        <v>27</v>
      </c>
      <c r="D11">
        <v>9</v>
      </c>
      <c r="E11">
        <v>525</v>
      </c>
      <c r="F11">
        <v>8</v>
      </c>
    </row>
    <row r="12" spans="1:6" x14ac:dyDescent="0.25">
      <c r="A12">
        <v>2883</v>
      </c>
      <c r="B12" t="s">
        <v>19</v>
      </c>
      <c r="C12" t="s">
        <v>16</v>
      </c>
      <c r="D12">
        <v>10</v>
      </c>
      <c r="E12">
        <v>525</v>
      </c>
      <c r="F12">
        <v>9</v>
      </c>
    </row>
    <row r="13" spans="1:6" x14ac:dyDescent="0.25">
      <c r="A13">
        <v>3093</v>
      </c>
      <c r="B13" t="s">
        <v>20</v>
      </c>
      <c r="C13" t="s">
        <v>10</v>
      </c>
      <c r="D13">
        <v>11</v>
      </c>
      <c r="E13">
        <v>525</v>
      </c>
      <c r="F13">
        <v>10</v>
      </c>
    </row>
    <row r="14" spans="1:6" x14ac:dyDescent="0.25">
      <c r="A14">
        <v>3306</v>
      </c>
      <c r="B14" t="s">
        <v>21</v>
      </c>
      <c r="C14" t="s">
        <v>22</v>
      </c>
      <c r="D14">
        <v>12</v>
      </c>
      <c r="E14">
        <v>525</v>
      </c>
      <c r="F14">
        <v>11</v>
      </c>
    </row>
    <row r="15" spans="1:6" x14ac:dyDescent="0.25">
      <c r="A15">
        <v>3380</v>
      </c>
      <c r="B15" t="s">
        <v>23</v>
      </c>
      <c r="C15" t="s">
        <v>10</v>
      </c>
      <c r="D15">
        <v>13</v>
      </c>
      <c r="E15">
        <v>525</v>
      </c>
      <c r="F15">
        <v>12</v>
      </c>
    </row>
    <row r="16" spans="1:6" x14ac:dyDescent="0.25">
      <c r="A16">
        <v>3510</v>
      </c>
      <c r="B16" t="s">
        <v>24</v>
      </c>
      <c r="C16" t="s">
        <v>25</v>
      </c>
      <c r="D16">
        <v>15</v>
      </c>
      <c r="E16">
        <v>525</v>
      </c>
      <c r="F16">
        <v>13</v>
      </c>
    </row>
    <row r="17" spans="1:6" x14ac:dyDescent="0.25">
      <c r="A17">
        <v>3839</v>
      </c>
      <c r="B17" t="s">
        <v>26</v>
      </c>
      <c r="C17" t="s">
        <v>27</v>
      </c>
      <c r="D17">
        <v>16</v>
      </c>
      <c r="E17">
        <v>525</v>
      </c>
      <c r="F17">
        <v>13</v>
      </c>
    </row>
    <row r="18" spans="1:6" x14ac:dyDescent="0.25">
      <c r="A18">
        <v>3234</v>
      </c>
      <c r="B18" t="s">
        <v>29</v>
      </c>
      <c r="C18" t="s">
        <v>27</v>
      </c>
      <c r="D18">
        <v>17</v>
      </c>
      <c r="E18">
        <v>515</v>
      </c>
      <c r="F18">
        <v>12</v>
      </c>
    </row>
    <row r="19" spans="1:6" x14ac:dyDescent="0.25">
      <c r="A19">
        <v>3309</v>
      </c>
      <c r="B19" t="s">
        <v>30</v>
      </c>
      <c r="C19" t="s">
        <v>18</v>
      </c>
      <c r="D19">
        <v>18</v>
      </c>
      <c r="E19">
        <v>515</v>
      </c>
      <c r="F19">
        <v>11</v>
      </c>
    </row>
    <row r="20" spans="1:6" x14ac:dyDescent="0.25">
      <c r="A20">
        <v>3459</v>
      </c>
      <c r="B20" t="s">
        <v>31</v>
      </c>
      <c r="C20" t="s">
        <v>10</v>
      </c>
      <c r="D20">
        <v>19</v>
      </c>
      <c r="E20">
        <v>510</v>
      </c>
      <c r="F20">
        <v>10</v>
      </c>
    </row>
    <row r="21" spans="1:6" x14ac:dyDescent="0.25">
      <c r="A21">
        <v>2935</v>
      </c>
      <c r="B21" t="s">
        <v>32</v>
      </c>
      <c r="C21" t="s">
        <v>16</v>
      </c>
      <c r="D21">
        <v>20</v>
      </c>
      <c r="E21">
        <v>500</v>
      </c>
      <c r="F21">
        <v>9</v>
      </c>
    </row>
    <row r="22" spans="1:6" x14ac:dyDescent="0.25">
      <c r="A22">
        <v>3340</v>
      </c>
      <c r="B22" t="s">
        <v>33</v>
      </c>
      <c r="C22" t="s">
        <v>34</v>
      </c>
      <c r="D22">
        <v>21</v>
      </c>
      <c r="E22">
        <v>500</v>
      </c>
      <c r="F22">
        <v>8</v>
      </c>
    </row>
    <row r="23" spans="1:6" x14ac:dyDescent="0.25">
      <c r="A23">
        <v>3387</v>
      </c>
      <c r="B23" t="s">
        <v>35</v>
      </c>
      <c r="C23" t="s">
        <v>36</v>
      </c>
      <c r="D23">
        <v>22</v>
      </c>
      <c r="E23">
        <v>500</v>
      </c>
      <c r="F23">
        <v>7</v>
      </c>
    </row>
    <row r="24" spans="1:6" x14ac:dyDescent="0.25">
      <c r="A24">
        <v>3634</v>
      </c>
      <c r="B24" t="s">
        <v>37</v>
      </c>
      <c r="C24" t="s">
        <v>25</v>
      </c>
      <c r="D24">
        <v>23</v>
      </c>
      <c r="E24">
        <v>500</v>
      </c>
      <c r="F24">
        <v>6</v>
      </c>
    </row>
    <row r="25" spans="1:6" x14ac:dyDescent="0.25">
      <c r="A25">
        <v>3722</v>
      </c>
      <c r="B25" t="s">
        <v>38</v>
      </c>
      <c r="C25" t="s">
        <v>39</v>
      </c>
      <c r="D25">
        <v>25</v>
      </c>
      <c r="E25">
        <v>500</v>
      </c>
      <c r="F25">
        <v>5</v>
      </c>
    </row>
    <row r="26" spans="1:6" x14ac:dyDescent="0.25">
      <c r="A26">
        <v>3726</v>
      </c>
      <c r="B26" t="s">
        <v>40</v>
      </c>
      <c r="C26" t="s">
        <v>41</v>
      </c>
      <c r="D26">
        <v>26</v>
      </c>
      <c r="E26">
        <v>500</v>
      </c>
      <c r="F26">
        <v>4</v>
      </c>
    </row>
    <row r="27" spans="1:6" x14ac:dyDescent="0.25">
      <c r="A27">
        <v>3747</v>
      </c>
      <c r="B27" t="s">
        <v>42</v>
      </c>
      <c r="C27" t="s">
        <v>10</v>
      </c>
      <c r="D27">
        <v>27</v>
      </c>
      <c r="E27">
        <v>500</v>
      </c>
      <c r="F27">
        <v>3</v>
      </c>
    </row>
    <row r="28" spans="1:6" x14ac:dyDescent="0.25">
      <c r="A28">
        <v>3898</v>
      </c>
      <c r="B28" t="s">
        <v>43</v>
      </c>
      <c r="C28" t="s">
        <v>44</v>
      </c>
      <c r="D28">
        <v>28</v>
      </c>
      <c r="E28">
        <v>500</v>
      </c>
      <c r="F28">
        <v>2</v>
      </c>
    </row>
    <row r="29" spans="1:6" x14ac:dyDescent="0.25">
      <c r="A29">
        <v>3983</v>
      </c>
      <c r="B29" t="s">
        <v>45</v>
      </c>
      <c r="C29" t="s">
        <v>10</v>
      </c>
      <c r="D29">
        <v>29</v>
      </c>
      <c r="E29">
        <v>500</v>
      </c>
      <c r="F29">
        <v>1</v>
      </c>
    </row>
    <row r="30" spans="1:6" x14ac:dyDescent="0.25">
      <c r="A30">
        <v>3984</v>
      </c>
      <c r="B30" t="s">
        <v>46</v>
      </c>
      <c r="C30" t="s">
        <v>10</v>
      </c>
      <c r="D30">
        <v>30</v>
      </c>
      <c r="E30">
        <v>500</v>
      </c>
      <c r="F30">
        <v>1</v>
      </c>
    </row>
    <row r="31" spans="1:6" x14ac:dyDescent="0.25">
      <c r="A31">
        <v>3985</v>
      </c>
      <c r="B31" t="s">
        <v>47</v>
      </c>
      <c r="C31" t="s">
        <v>48</v>
      </c>
      <c r="D31">
        <v>31</v>
      </c>
      <c r="E31">
        <v>500</v>
      </c>
      <c r="F31">
        <v>2</v>
      </c>
    </row>
    <row r="32" spans="1:6" x14ac:dyDescent="0.25">
      <c r="A32">
        <v>4052</v>
      </c>
      <c r="B32" t="s">
        <v>49</v>
      </c>
      <c r="C32" t="s">
        <v>10</v>
      </c>
      <c r="D32">
        <v>32</v>
      </c>
      <c r="E32">
        <v>500</v>
      </c>
      <c r="F32">
        <v>3</v>
      </c>
    </row>
    <row r="33" spans="1:6" x14ac:dyDescent="0.25">
      <c r="A33">
        <v>4172</v>
      </c>
      <c r="B33" t="s">
        <v>50</v>
      </c>
      <c r="C33" t="s">
        <v>51</v>
      </c>
      <c r="D33" t="s">
        <v>52</v>
      </c>
      <c r="E33">
        <v>500</v>
      </c>
      <c r="F33">
        <v>4</v>
      </c>
    </row>
    <row r="34" spans="1:6" x14ac:dyDescent="0.25">
      <c r="A34">
        <v>4193</v>
      </c>
      <c r="B34" t="s">
        <v>53</v>
      </c>
      <c r="C34" t="s">
        <v>54</v>
      </c>
      <c r="D34" t="s">
        <v>52</v>
      </c>
      <c r="E34">
        <v>500</v>
      </c>
      <c r="F34">
        <v>5</v>
      </c>
    </row>
    <row r="35" spans="1:6" x14ac:dyDescent="0.25">
      <c r="A35">
        <v>3841</v>
      </c>
      <c r="B35" t="s">
        <v>55</v>
      </c>
      <c r="C35" t="s">
        <v>27</v>
      </c>
      <c r="D35">
        <v>34</v>
      </c>
      <c r="E35">
        <v>490</v>
      </c>
      <c r="F35">
        <v>6</v>
      </c>
    </row>
    <row r="36" spans="1:6" x14ac:dyDescent="0.25">
      <c r="A36">
        <v>3876</v>
      </c>
      <c r="B36" t="s">
        <v>56</v>
      </c>
      <c r="C36" t="s">
        <v>36</v>
      </c>
      <c r="D36">
        <v>35</v>
      </c>
      <c r="E36">
        <v>490</v>
      </c>
      <c r="F36">
        <v>7</v>
      </c>
    </row>
    <row r="37" spans="1:6" x14ac:dyDescent="0.25">
      <c r="A37">
        <v>4059</v>
      </c>
      <c r="B37" t="s">
        <v>57</v>
      </c>
      <c r="C37" t="s">
        <v>48</v>
      </c>
      <c r="D37">
        <v>38</v>
      </c>
      <c r="E37">
        <v>490</v>
      </c>
      <c r="F37">
        <v>8</v>
      </c>
    </row>
    <row r="38" spans="1:6" x14ac:dyDescent="0.25">
      <c r="A38">
        <v>4079</v>
      </c>
      <c r="B38" t="s">
        <v>58</v>
      </c>
      <c r="C38" t="s">
        <v>25</v>
      </c>
      <c r="D38">
        <v>39</v>
      </c>
      <c r="E38">
        <v>490</v>
      </c>
      <c r="F38">
        <v>9</v>
      </c>
    </row>
    <row r="39" spans="1:6" x14ac:dyDescent="0.25">
      <c r="A39">
        <v>4138</v>
      </c>
      <c r="B39" t="s">
        <v>59</v>
      </c>
      <c r="C39" t="s">
        <v>8</v>
      </c>
      <c r="D39">
        <v>40</v>
      </c>
      <c r="E39">
        <v>490</v>
      </c>
      <c r="F39">
        <v>10</v>
      </c>
    </row>
    <row r="40" spans="1:6" x14ac:dyDescent="0.25">
      <c r="A40">
        <v>4144</v>
      </c>
      <c r="B40" t="s">
        <v>60</v>
      </c>
      <c r="C40" t="s">
        <v>54</v>
      </c>
      <c r="D40">
        <v>46</v>
      </c>
      <c r="E40">
        <v>490</v>
      </c>
      <c r="F40">
        <v>11</v>
      </c>
    </row>
    <row r="41" spans="1:6" x14ac:dyDescent="0.25">
      <c r="A41">
        <v>3468</v>
      </c>
      <c r="B41" t="s">
        <v>61</v>
      </c>
      <c r="C41" t="s">
        <v>41</v>
      </c>
      <c r="D41">
        <v>122</v>
      </c>
      <c r="E41">
        <v>480</v>
      </c>
      <c r="F41">
        <v>12</v>
      </c>
    </row>
    <row r="42" spans="1:6" x14ac:dyDescent="0.25">
      <c r="A42">
        <v>3515</v>
      </c>
      <c r="B42" t="s">
        <v>62</v>
      </c>
      <c r="C42" t="s">
        <v>63</v>
      </c>
      <c r="D42">
        <v>130</v>
      </c>
      <c r="E42">
        <v>480</v>
      </c>
      <c r="F42">
        <v>13</v>
      </c>
    </row>
    <row r="43" spans="1:6" x14ac:dyDescent="0.25">
      <c r="A43">
        <v>3535</v>
      </c>
      <c r="B43" t="s">
        <v>64</v>
      </c>
      <c r="C43" t="s">
        <v>63</v>
      </c>
      <c r="D43">
        <v>134</v>
      </c>
      <c r="E43">
        <v>480</v>
      </c>
      <c r="F43">
        <v>13</v>
      </c>
    </row>
    <row r="44" spans="1:6" x14ac:dyDescent="0.25">
      <c r="A44">
        <v>3944</v>
      </c>
      <c r="B44" t="s">
        <v>65</v>
      </c>
      <c r="C44" t="s">
        <v>44</v>
      </c>
      <c r="D44">
        <v>186</v>
      </c>
      <c r="E44">
        <v>480</v>
      </c>
      <c r="F44">
        <v>12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7" workbookViewId="0">
      <selection activeCell="I21" sqref="I21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02"/>
    </row>
    <row r="5" spans="2:10" ht="8.25" customHeight="1" x14ac:dyDescent="0.35">
      <c r="D5" s="202"/>
    </row>
    <row r="6" spans="2:10" ht="26.25" customHeight="1" x14ac:dyDescent="0.25"/>
    <row r="7" spans="2:10" ht="26.25" customHeight="1" x14ac:dyDescent="0.35">
      <c r="C7" s="202"/>
      <c r="D7" s="202"/>
      <c r="G7" s="202" t="s">
        <v>66</v>
      </c>
      <c r="H7" s="226">
        <v>45058.524556145836</v>
      </c>
      <c r="J7" s="203"/>
    </row>
    <row r="8" spans="2:10" ht="26.25" customHeight="1" x14ac:dyDescent="0.35">
      <c r="C8" s="202"/>
      <c r="D8" s="202"/>
    </row>
    <row r="9" spans="2:10" ht="21" customHeight="1" x14ac:dyDescent="0.35">
      <c r="B9" s="204" t="s">
        <v>67</v>
      </c>
      <c r="C9" s="205"/>
      <c r="D9" s="206" t="s">
        <v>86</v>
      </c>
      <c r="E9" s="204" t="s">
        <v>68</v>
      </c>
      <c r="F9" s="206" t="s">
        <v>95</v>
      </c>
      <c r="G9" s="204" t="s">
        <v>69</v>
      </c>
      <c r="H9" s="207"/>
      <c r="I9" s="204"/>
      <c r="J9" s="207"/>
    </row>
    <row r="10" spans="2:10" ht="21" customHeight="1" x14ac:dyDescent="0.25"/>
    <row r="11" spans="2:10" ht="21" customHeight="1" x14ac:dyDescent="0.25">
      <c r="B11" s="208" t="s">
        <v>70</v>
      </c>
      <c r="C11" s="208" t="s">
        <v>71</v>
      </c>
      <c r="D11" s="208" t="s">
        <v>72</v>
      </c>
      <c r="E11" s="208" t="s">
        <v>73</v>
      </c>
      <c r="F11" s="208" t="s">
        <v>74</v>
      </c>
      <c r="G11" s="208" t="s">
        <v>75</v>
      </c>
    </row>
    <row r="12" spans="2:10" ht="21" customHeight="1" x14ac:dyDescent="0.35">
      <c r="B12" s="209">
        <v>1</v>
      </c>
      <c r="C12" s="210">
        <v>2883</v>
      </c>
      <c r="D12" s="211" t="str">
        <f>IF(ISBLANK(C12),"",VLOOKUP(C12,Inscripcion!$A$1:$E$200,2,FALSE))</f>
        <v>David Josue Sanchez Murillo</v>
      </c>
      <c r="E12" s="212" t="str">
        <f>IF(ISBLANK(C12),"",VLOOKUP(C12,Inscripcion!$A$1:$E$200,3,FALSE))</f>
        <v>Alajuela</v>
      </c>
      <c r="F12" s="212">
        <f>IF(ISBLANK(C12),"",VLOOKUP(C12,Inscripcion!$A$1:$E$200,4,FALSE))</f>
        <v>10</v>
      </c>
      <c r="G12" s="212">
        <f>IF(ISBLANK(C12),"",VLOOKUP(C12,Inscripcion!$A$1:$E$200,5,FALSE))</f>
        <v>525</v>
      </c>
    </row>
    <row r="13" spans="2:10" ht="21" customHeight="1" x14ac:dyDescent="0.35">
      <c r="B13" s="209">
        <v>2</v>
      </c>
      <c r="C13" s="210">
        <v>3459</v>
      </c>
      <c r="D13" s="211" t="str">
        <f>IF(ISBLANK(C13),"",VLOOKUP(C13,Inscripcion!$A$1:$E$200,2,FALSE))</f>
        <v>Christian Carvajal Diaz</v>
      </c>
      <c r="E13" s="212" t="str">
        <f>IF(ISBLANK(C13),"",VLOOKUP(C13,Inscripcion!$A$1:$E$200,3,FALSE))</f>
        <v>Esparza</v>
      </c>
      <c r="F13" s="212">
        <f>IF(ISBLANK(C13),"",VLOOKUP(C13,Inscripcion!$A$1:$E$200,4,FALSE))</f>
        <v>19</v>
      </c>
      <c r="G13" s="212">
        <f>IF(ISBLANK(C13),"",VLOOKUP(C13,Inscripcion!$A$1:$E$200,5,FALSE))</f>
        <v>510</v>
      </c>
    </row>
    <row r="14" spans="2:10" ht="21" customHeight="1" x14ac:dyDescent="0.35">
      <c r="B14" s="209">
        <v>3</v>
      </c>
      <c r="C14" s="210">
        <v>4079</v>
      </c>
      <c r="D14" s="211" t="str">
        <f>IF(ISBLANK(C14),"",VLOOKUP(C14,Inscripcion!$A$1:$E$200,2,FALSE))</f>
        <v>Matías Rojas Pérez</v>
      </c>
      <c r="E14" s="212" t="str">
        <f>IF(ISBLANK(C14),"",VLOOKUP(C14,Inscripcion!$A$1:$E$200,3,FALSE))</f>
        <v>Corredores</v>
      </c>
      <c r="F14" s="212">
        <f>IF(ISBLANK(C14),"",VLOOKUP(C14,Inscripcion!$A$1:$E$200,4,FALSE))</f>
        <v>39</v>
      </c>
      <c r="G14" s="212">
        <f>IF(ISBLANK(C14),"",VLOOKUP(C14,Inscripcion!$A$1:$E$200,5,FALSE))</f>
        <v>490</v>
      </c>
    </row>
    <row r="15" spans="2:10" ht="21" customHeight="1" x14ac:dyDescent="0.25">
      <c r="F15" s="213" t="s">
        <v>76</v>
      </c>
      <c r="G15" s="213" t="s">
        <v>76</v>
      </c>
    </row>
    <row r="16" spans="2:10" ht="21" customHeight="1" x14ac:dyDescent="0.25"/>
    <row r="17" spans="2:10" ht="21" customHeight="1" x14ac:dyDescent="0.25">
      <c r="B17" s="214" t="s">
        <v>77</v>
      </c>
      <c r="C17" s="214"/>
      <c r="D17" s="214" t="s">
        <v>78</v>
      </c>
      <c r="E17" s="215" t="s">
        <v>79</v>
      </c>
      <c r="F17" s="214" t="s">
        <v>80</v>
      </c>
      <c r="G17" s="214" t="s">
        <v>81</v>
      </c>
      <c r="H17" s="216" t="s">
        <v>82</v>
      </c>
      <c r="I17" s="217"/>
    </row>
    <row r="18" spans="2:10" ht="21" customHeight="1" x14ac:dyDescent="0.25">
      <c r="B18" s="218">
        <v>1</v>
      </c>
      <c r="C18" s="219">
        <v>1</v>
      </c>
      <c r="D18" s="220" t="str">
        <f>D12</f>
        <v>David Josue Sanchez Murillo</v>
      </c>
      <c r="E18" s="221">
        <v>11</v>
      </c>
      <c r="F18" s="221">
        <v>11</v>
      </c>
      <c r="G18" s="221"/>
      <c r="H18" s="222">
        <v>1</v>
      </c>
      <c r="I18" s="217"/>
    </row>
    <row r="19" spans="2:10" ht="21" customHeight="1" x14ac:dyDescent="0.25">
      <c r="B19" s="223"/>
      <c r="C19" s="219">
        <v>3</v>
      </c>
      <c r="D19" s="220" t="str">
        <f>D14</f>
        <v>Matías Rojas Pérez</v>
      </c>
      <c r="E19" s="221">
        <v>8</v>
      </c>
      <c r="F19" s="221">
        <v>6</v>
      </c>
      <c r="G19" s="221"/>
      <c r="H19" s="224"/>
      <c r="I19" s="217"/>
    </row>
    <row r="20" spans="2:10" ht="21" customHeight="1" x14ac:dyDescent="0.25">
      <c r="B20" s="218">
        <v>2</v>
      </c>
      <c r="C20" s="221">
        <v>1</v>
      </c>
      <c r="D20" s="220" t="str">
        <f>D12</f>
        <v>David Josue Sanchez Murillo</v>
      </c>
      <c r="E20" s="221">
        <v>14</v>
      </c>
      <c r="F20" s="221">
        <v>11</v>
      </c>
      <c r="G20" s="221"/>
      <c r="H20" s="222">
        <v>1</v>
      </c>
      <c r="I20" s="217"/>
    </row>
    <row r="21" spans="2:10" ht="21" customHeight="1" x14ac:dyDescent="0.25">
      <c r="B21" s="223"/>
      <c r="C21" s="221">
        <v>2</v>
      </c>
      <c r="D21" s="220" t="str">
        <f>D13</f>
        <v>Christian Carvajal Diaz</v>
      </c>
      <c r="E21" s="221">
        <v>12</v>
      </c>
      <c r="F21" s="221">
        <v>7</v>
      </c>
      <c r="G21" s="221"/>
      <c r="H21" s="224"/>
      <c r="I21" s="217"/>
    </row>
    <row r="22" spans="2:10" ht="21" customHeight="1" x14ac:dyDescent="0.25">
      <c r="B22" s="218">
        <v>3</v>
      </c>
      <c r="C22" s="221">
        <v>2</v>
      </c>
      <c r="D22" s="220" t="str">
        <f>D13</f>
        <v>Christian Carvajal Diaz</v>
      </c>
      <c r="E22" s="221">
        <v>11</v>
      </c>
      <c r="F22" s="221">
        <v>11</v>
      </c>
      <c r="G22" s="221"/>
      <c r="H22" s="225">
        <v>2</v>
      </c>
      <c r="I22" s="217"/>
    </row>
    <row r="23" spans="2:10" ht="21" customHeight="1" x14ac:dyDescent="0.25">
      <c r="B23" s="223"/>
      <c r="C23" s="221">
        <v>3</v>
      </c>
      <c r="D23" s="220" t="str">
        <f>D14</f>
        <v>Matías Rojas Pérez</v>
      </c>
      <c r="E23" s="221">
        <v>7</v>
      </c>
      <c r="F23" s="221">
        <v>8</v>
      </c>
      <c r="G23" s="221"/>
      <c r="H23" s="224"/>
      <c r="I23" s="217"/>
    </row>
    <row r="24" spans="2:10" ht="21" customHeight="1" x14ac:dyDescent="0.25">
      <c r="B24" s="205"/>
      <c r="C24" s="205"/>
      <c r="D24" s="205"/>
      <c r="E24" s="205"/>
      <c r="F24" s="205"/>
      <c r="G24" s="205"/>
      <c r="H24" s="205"/>
      <c r="I24" s="205"/>
      <c r="J24" s="205"/>
    </row>
    <row r="25" spans="2:10" ht="21" customHeight="1" x14ac:dyDescent="0.25">
      <c r="B25" s="205"/>
      <c r="C25" s="205"/>
      <c r="D25" s="205"/>
      <c r="E25" s="205"/>
      <c r="F25" s="205"/>
      <c r="G25" s="205"/>
      <c r="H25" s="205"/>
      <c r="I25" s="205"/>
      <c r="J25" s="205"/>
    </row>
    <row r="26" spans="2:10" ht="21" customHeight="1" x14ac:dyDescent="0.25">
      <c r="B26" s="205"/>
      <c r="C26" s="205"/>
      <c r="D26" s="221" t="s">
        <v>83</v>
      </c>
      <c r="E26" s="205"/>
      <c r="F26" s="205"/>
      <c r="G26" s="205"/>
      <c r="H26" s="205"/>
      <c r="I26" s="205"/>
      <c r="J26" s="205"/>
    </row>
    <row r="27" spans="2:10" ht="21" customHeight="1" x14ac:dyDescent="0.25">
      <c r="D27" s="404" t="s">
        <v>167</v>
      </c>
      <c r="E27" s="205"/>
      <c r="F27" s="205"/>
    </row>
    <row r="28" spans="2:10" ht="21" customHeight="1" x14ac:dyDescent="0.25">
      <c r="D28" s="404" t="s">
        <v>168</v>
      </c>
      <c r="E28" s="205"/>
      <c r="F28" s="205"/>
    </row>
  </sheetData>
  <pageMargins left="0.7" right="0.7" top="0.75" bottom="0.75" header="0.3" footer="0.3"/>
  <pageSetup paperSize="2833" scale="81" orientation="portrait" horizontalDpi="180" verticalDpi="18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7" workbookViewId="0">
      <selection activeCell="H22" sqref="H22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27"/>
    </row>
    <row r="5" spans="2:10" ht="8.25" customHeight="1" x14ac:dyDescent="0.35">
      <c r="D5" s="227"/>
    </row>
    <row r="6" spans="2:10" ht="26.25" customHeight="1" x14ac:dyDescent="0.25"/>
    <row r="7" spans="2:10" ht="26.25" customHeight="1" x14ac:dyDescent="0.35">
      <c r="C7" s="227"/>
      <c r="D7" s="227"/>
      <c r="G7" s="227" t="s">
        <v>66</v>
      </c>
      <c r="H7" s="251">
        <v>45058.524557592595</v>
      </c>
      <c r="J7" s="228"/>
    </row>
    <row r="8" spans="2:10" ht="26.25" customHeight="1" x14ac:dyDescent="0.35">
      <c r="C8" s="227"/>
      <c r="D8" s="227"/>
    </row>
    <row r="9" spans="2:10" ht="21" customHeight="1" x14ac:dyDescent="0.35">
      <c r="B9" s="229" t="s">
        <v>67</v>
      </c>
      <c r="C9" s="230"/>
      <c r="D9" s="231" t="s">
        <v>86</v>
      </c>
      <c r="E9" s="229" t="s">
        <v>68</v>
      </c>
      <c r="F9" s="231" t="s">
        <v>96</v>
      </c>
      <c r="G9" s="229" t="s">
        <v>69</v>
      </c>
      <c r="H9" s="232"/>
      <c r="I9" s="229"/>
      <c r="J9" s="232"/>
    </row>
    <row r="10" spans="2:10" ht="21" customHeight="1" x14ac:dyDescent="0.25"/>
    <row r="11" spans="2:10" ht="21" customHeight="1" x14ac:dyDescent="0.25">
      <c r="B11" s="233" t="s">
        <v>70</v>
      </c>
      <c r="C11" s="233" t="s">
        <v>71</v>
      </c>
      <c r="D11" s="233" t="s">
        <v>72</v>
      </c>
      <c r="E11" s="233" t="s">
        <v>73</v>
      </c>
      <c r="F11" s="233" t="s">
        <v>74</v>
      </c>
      <c r="G11" s="233" t="s">
        <v>75</v>
      </c>
    </row>
    <row r="12" spans="2:10" ht="21" customHeight="1" x14ac:dyDescent="0.35">
      <c r="B12" s="234">
        <v>1</v>
      </c>
      <c r="C12" s="235">
        <v>3093</v>
      </c>
      <c r="D12" s="236" t="str">
        <f>IF(ISBLANK(C12),"",VLOOKUP(C12,Inscripcion!$A$1:$E$200,2,FALSE))</f>
        <v>Asaf Caravaca Ramirez</v>
      </c>
      <c r="E12" s="237" t="str">
        <f>IF(ISBLANK(C12),"",VLOOKUP(C12,Inscripcion!$A$1:$E$200,3,FALSE))</f>
        <v>Esparza</v>
      </c>
      <c r="F12" s="237">
        <f>IF(ISBLANK(C12),"",VLOOKUP(C12,Inscripcion!$A$1:$E$200,4,FALSE))</f>
        <v>11</v>
      </c>
      <c r="G12" s="237">
        <f>IF(ISBLANK(C12),"",VLOOKUP(C12,Inscripcion!$A$1:$E$200,5,FALSE))</f>
        <v>525</v>
      </c>
    </row>
    <row r="13" spans="2:10" ht="21" customHeight="1" x14ac:dyDescent="0.35">
      <c r="B13" s="234">
        <v>2</v>
      </c>
      <c r="C13" s="235">
        <v>3340</v>
      </c>
      <c r="D13" s="236" t="str">
        <f>IF(ISBLANK(C13),"",VLOOKUP(C13,Inscripcion!$A$1:$E$200,2,FALSE))</f>
        <v>Alejandro Cardenas Corella</v>
      </c>
      <c r="E13" s="237" t="str">
        <f>IF(ISBLANK(C13),"",VLOOKUP(C13,Inscripcion!$A$1:$E$200,3,FALSE))</f>
        <v>Aserri</v>
      </c>
      <c r="F13" s="237">
        <f>IF(ISBLANK(C13),"",VLOOKUP(C13,Inscripcion!$A$1:$E$200,4,FALSE))</f>
        <v>21</v>
      </c>
      <c r="G13" s="237">
        <f>IF(ISBLANK(C13),"",VLOOKUP(C13,Inscripcion!$A$1:$E$200,5,FALSE))</f>
        <v>500</v>
      </c>
    </row>
    <row r="14" spans="2:10" ht="21" customHeight="1" x14ac:dyDescent="0.35">
      <c r="B14" s="234">
        <v>3</v>
      </c>
      <c r="C14" s="235">
        <v>4138</v>
      </c>
      <c r="D14" s="236" t="str">
        <f>IF(ISBLANK(C14),"",VLOOKUP(C14,Inscripcion!$A$1:$E$200,2,FALSE))</f>
        <v>Daniel Gómez Acuña</v>
      </c>
      <c r="E14" s="237" t="str">
        <f>IF(ISBLANK(C14),"",VLOOKUP(C14,Inscripcion!$A$1:$E$200,3,FALSE))</f>
        <v>Santa Ana</v>
      </c>
      <c r="F14" s="237">
        <f>IF(ISBLANK(C14),"",VLOOKUP(C14,Inscripcion!$A$1:$E$200,4,FALSE))</f>
        <v>40</v>
      </c>
      <c r="G14" s="237">
        <f>IF(ISBLANK(C14),"",VLOOKUP(C14,Inscripcion!$A$1:$E$200,5,FALSE))</f>
        <v>490</v>
      </c>
    </row>
    <row r="15" spans="2:10" ht="21" customHeight="1" x14ac:dyDescent="0.25">
      <c r="F15" s="238" t="s">
        <v>76</v>
      </c>
      <c r="G15" s="238" t="s">
        <v>76</v>
      </c>
    </row>
    <row r="16" spans="2:10" ht="21" customHeight="1" x14ac:dyDescent="0.25"/>
    <row r="17" spans="2:10" ht="21" customHeight="1" x14ac:dyDescent="0.25">
      <c r="B17" s="239" t="s">
        <v>77</v>
      </c>
      <c r="C17" s="239"/>
      <c r="D17" s="239" t="s">
        <v>78</v>
      </c>
      <c r="E17" s="240" t="s">
        <v>79</v>
      </c>
      <c r="F17" s="239" t="s">
        <v>80</v>
      </c>
      <c r="G17" s="239" t="s">
        <v>81</v>
      </c>
      <c r="H17" s="241" t="s">
        <v>82</v>
      </c>
      <c r="I17" s="242"/>
    </row>
    <row r="18" spans="2:10" ht="21" customHeight="1" x14ac:dyDescent="0.25">
      <c r="B18" s="243">
        <v>1</v>
      </c>
      <c r="C18" s="244">
        <v>1</v>
      </c>
      <c r="D18" s="245" t="str">
        <f>D12</f>
        <v>Asaf Caravaca Ramirez</v>
      </c>
      <c r="E18" s="246">
        <v>11</v>
      </c>
      <c r="F18" s="246">
        <v>11</v>
      </c>
      <c r="G18" s="246"/>
      <c r="H18" s="247">
        <v>1</v>
      </c>
      <c r="I18" s="242"/>
    </row>
    <row r="19" spans="2:10" ht="21" customHeight="1" x14ac:dyDescent="0.25">
      <c r="B19" s="248"/>
      <c r="C19" s="244">
        <v>3</v>
      </c>
      <c r="D19" s="245" t="str">
        <f>D14</f>
        <v>Daniel Gómez Acuña</v>
      </c>
      <c r="E19" s="246">
        <v>8</v>
      </c>
      <c r="F19" s="246">
        <v>4</v>
      </c>
      <c r="G19" s="246"/>
      <c r="H19" s="249"/>
      <c r="I19" s="242"/>
    </row>
    <row r="20" spans="2:10" ht="21" customHeight="1" x14ac:dyDescent="0.25">
      <c r="B20" s="243">
        <v>2</v>
      </c>
      <c r="C20" s="246">
        <v>1</v>
      </c>
      <c r="D20" s="245" t="str">
        <f>D12</f>
        <v>Asaf Caravaca Ramirez</v>
      </c>
      <c r="E20" s="246">
        <v>11</v>
      </c>
      <c r="F20" s="246">
        <v>11</v>
      </c>
      <c r="G20" s="246"/>
      <c r="H20" s="247">
        <v>1</v>
      </c>
      <c r="I20" s="242"/>
    </row>
    <row r="21" spans="2:10" ht="21" customHeight="1" x14ac:dyDescent="0.25">
      <c r="B21" s="248"/>
      <c r="C21" s="246">
        <v>2</v>
      </c>
      <c r="D21" s="245" t="str">
        <f>D13</f>
        <v>Alejandro Cardenas Corella</v>
      </c>
      <c r="E21" s="246">
        <v>3</v>
      </c>
      <c r="F21" s="246">
        <v>2</v>
      </c>
      <c r="G21" s="246"/>
      <c r="H21" s="249"/>
      <c r="I21" s="242"/>
    </row>
    <row r="22" spans="2:10" ht="21" customHeight="1" x14ac:dyDescent="0.25">
      <c r="B22" s="243">
        <v>3</v>
      </c>
      <c r="C22" s="246">
        <v>2</v>
      </c>
      <c r="D22" s="245" t="str">
        <f>D13</f>
        <v>Alejandro Cardenas Corella</v>
      </c>
      <c r="E22" s="246">
        <v>11</v>
      </c>
      <c r="F22" s="246">
        <v>11</v>
      </c>
      <c r="G22" s="246"/>
      <c r="H22" s="250">
        <v>2</v>
      </c>
      <c r="I22" s="242"/>
    </row>
    <row r="23" spans="2:10" ht="21" customHeight="1" x14ac:dyDescent="0.25">
      <c r="B23" s="248"/>
      <c r="C23" s="246">
        <v>3</v>
      </c>
      <c r="D23" s="245" t="str">
        <f>D14</f>
        <v>Daniel Gómez Acuña</v>
      </c>
      <c r="E23" s="246">
        <v>6</v>
      </c>
      <c r="F23" s="246">
        <v>8</v>
      </c>
      <c r="G23" s="246"/>
      <c r="H23" s="249"/>
      <c r="I23" s="242"/>
    </row>
    <row r="24" spans="2:10" ht="21" customHeight="1" x14ac:dyDescent="0.25">
      <c r="B24" s="230"/>
      <c r="C24" s="230"/>
      <c r="D24" s="230"/>
      <c r="E24" s="230"/>
      <c r="F24" s="230"/>
      <c r="G24" s="230"/>
      <c r="H24" s="230"/>
      <c r="I24" s="230"/>
      <c r="J24" s="230"/>
    </row>
    <row r="25" spans="2:10" ht="21" customHeight="1" x14ac:dyDescent="0.25">
      <c r="B25" s="230"/>
      <c r="C25" s="230"/>
      <c r="D25" s="230"/>
      <c r="E25" s="230"/>
      <c r="F25" s="230"/>
      <c r="G25" s="230"/>
      <c r="H25" s="230"/>
      <c r="I25" s="230"/>
      <c r="J25" s="230"/>
    </row>
    <row r="26" spans="2:10" ht="21" customHeight="1" x14ac:dyDescent="0.25">
      <c r="B26" s="230"/>
      <c r="C26" s="230"/>
      <c r="D26" s="246" t="s">
        <v>83</v>
      </c>
      <c r="E26" s="230"/>
      <c r="F26" s="230"/>
      <c r="G26" s="230"/>
      <c r="H26" s="230"/>
      <c r="I26" s="230"/>
      <c r="J26" s="230"/>
    </row>
    <row r="27" spans="2:10" ht="21" customHeight="1" x14ac:dyDescent="0.25">
      <c r="D27" s="404" t="s">
        <v>169</v>
      </c>
      <c r="E27" s="230"/>
      <c r="F27" s="230"/>
    </row>
    <row r="28" spans="2:10" ht="21" customHeight="1" x14ac:dyDescent="0.25">
      <c r="D28" s="404" t="s">
        <v>170</v>
      </c>
      <c r="E28" s="230"/>
      <c r="F28" s="230"/>
    </row>
  </sheetData>
  <pageMargins left="0.7" right="0.7" top="0.75" bottom="0.75" header="0.3" footer="0.3"/>
  <pageSetup paperSize="2833" scale="81" orientation="portrait" horizontalDpi="180" verticalDpi="18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4" workbookViewId="0">
      <selection activeCell="I19" sqref="I1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13.28515625" bestFit="1" customWidth="1"/>
    <col min="6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52"/>
    </row>
    <row r="5" spans="2:10" ht="8.25" customHeight="1" x14ac:dyDescent="0.35">
      <c r="D5" s="252"/>
    </row>
    <row r="6" spans="2:10" ht="26.25" customHeight="1" x14ac:dyDescent="0.25"/>
    <row r="7" spans="2:10" ht="26.25" customHeight="1" x14ac:dyDescent="0.35">
      <c r="C7" s="252"/>
      <c r="D7" s="252"/>
      <c r="G7" s="252" t="s">
        <v>66</v>
      </c>
      <c r="H7" s="276">
        <v>45058.524559039353</v>
      </c>
      <c r="J7" s="253"/>
    </row>
    <row r="8" spans="2:10" ht="26.25" customHeight="1" x14ac:dyDescent="0.35">
      <c r="C8" s="252"/>
      <c r="D8" s="252"/>
    </row>
    <row r="9" spans="2:10" ht="21" customHeight="1" x14ac:dyDescent="0.35">
      <c r="B9" s="254" t="s">
        <v>67</v>
      </c>
      <c r="C9" s="255"/>
      <c r="D9" s="256" t="s">
        <v>86</v>
      </c>
      <c r="E9" s="254" t="s">
        <v>68</v>
      </c>
      <c r="F9" s="256" t="s">
        <v>97</v>
      </c>
      <c r="G9" s="254" t="s">
        <v>69</v>
      </c>
      <c r="H9" s="257"/>
      <c r="I9" s="254"/>
      <c r="J9" s="257"/>
    </row>
    <row r="10" spans="2:10" ht="21" customHeight="1" x14ac:dyDescent="0.25"/>
    <row r="11" spans="2:10" ht="21" customHeight="1" x14ac:dyDescent="0.25">
      <c r="B11" s="258" t="s">
        <v>70</v>
      </c>
      <c r="C11" s="258" t="s">
        <v>71</v>
      </c>
      <c r="D11" s="258" t="s">
        <v>72</v>
      </c>
      <c r="E11" s="258" t="s">
        <v>73</v>
      </c>
      <c r="F11" s="258" t="s">
        <v>74</v>
      </c>
      <c r="G11" s="258" t="s">
        <v>75</v>
      </c>
    </row>
    <row r="12" spans="2:10" ht="21" customHeight="1" x14ac:dyDescent="0.35">
      <c r="B12" s="259">
        <v>1</v>
      </c>
      <c r="C12" s="260">
        <v>3306</v>
      </c>
      <c r="D12" s="261" t="str">
        <f>IF(ISBLANK(C12),"",VLOOKUP(C12,Inscripcion!$A$1:$E$200,2,FALSE))</f>
        <v>Saul Benavides Muñoz</v>
      </c>
      <c r="E12" s="262" t="str">
        <f>IF(ISBLANK(C12),"",VLOOKUP(C12,Inscripcion!$A$1:$E$200,3,FALSE))</f>
        <v>San José</v>
      </c>
      <c r="F12" s="262">
        <f>IF(ISBLANK(C12),"",VLOOKUP(C12,Inscripcion!$A$1:$E$200,4,FALSE))</f>
        <v>12</v>
      </c>
      <c r="G12" s="262">
        <f>IF(ISBLANK(C12),"",VLOOKUP(C12,Inscripcion!$A$1:$E$200,5,FALSE))</f>
        <v>525</v>
      </c>
    </row>
    <row r="13" spans="2:10" ht="21" customHeight="1" x14ac:dyDescent="0.35">
      <c r="B13" s="259">
        <v>2</v>
      </c>
      <c r="C13" s="260">
        <v>3309</v>
      </c>
      <c r="D13" s="261" t="str">
        <f>IF(ISBLANK(C13),"",VLOOKUP(C13,Inscripcion!$A$1:$E$200,2,FALSE))</f>
        <v>Sebastian Masis Murillo</v>
      </c>
      <c r="E13" s="262" t="str">
        <f>IF(ISBLANK(C13),"",VLOOKUP(C13,Inscripcion!$A$1:$E$200,3,FALSE))</f>
        <v>Cartago</v>
      </c>
      <c r="F13" s="262">
        <f>IF(ISBLANK(C13),"",VLOOKUP(C13,Inscripcion!$A$1:$E$200,4,FALSE))</f>
        <v>18</v>
      </c>
      <c r="G13" s="262">
        <f>IF(ISBLANK(C13),"",VLOOKUP(C13,Inscripcion!$A$1:$E$200,5,FALSE))</f>
        <v>515</v>
      </c>
    </row>
    <row r="14" spans="2:10" ht="21" customHeight="1" x14ac:dyDescent="0.35">
      <c r="B14" s="259">
        <v>3</v>
      </c>
      <c r="C14" s="260">
        <v>4144</v>
      </c>
      <c r="D14" s="261" t="str">
        <f>IF(ISBLANK(C14),"",VLOOKUP(C14,Inscripcion!$A$1:$E$200,2,FALSE))</f>
        <v>Andrés Parra Chacón</v>
      </c>
      <c r="E14" s="262" t="str">
        <f>IF(ISBLANK(C14),"",VLOOKUP(C14,Inscripcion!$A$1:$E$200,3,FALSE))</f>
        <v>Santo Domingo</v>
      </c>
      <c r="F14" s="262">
        <f>IF(ISBLANK(C14),"",VLOOKUP(C14,Inscripcion!$A$1:$E$200,4,FALSE))</f>
        <v>46</v>
      </c>
      <c r="G14" s="262">
        <f>IF(ISBLANK(C14),"",VLOOKUP(C14,Inscripcion!$A$1:$E$200,5,FALSE))</f>
        <v>490</v>
      </c>
    </row>
    <row r="15" spans="2:10" ht="21" customHeight="1" x14ac:dyDescent="0.25">
      <c r="F15" s="263" t="s">
        <v>76</v>
      </c>
      <c r="G15" s="263" t="s">
        <v>76</v>
      </c>
    </row>
    <row r="16" spans="2:10" ht="21" customHeight="1" x14ac:dyDescent="0.25"/>
    <row r="17" spans="2:10" ht="21" customHeight="1" x14ac:dyDescent="0.25">
      <c r="B17" s="264" t="s">
        <v>77</v>
      </c>
      <c r="C17" s="264"/>
      <c r="D17" s="264" t="s">
        <v>78</v>
      </c>
      <c r="E17" s="265" t="s">
        <v>79</v>
      </c>
      <c r="F17" s="264" t="s">
        <v>80</v>
      </c>
      <c r="G17" s="264" t="s">
        <v>81</v>
      </c>
      <c r="H17" s="266" t="s">
        <v>82</v>
      </c>
      <c r="I17" s="267"/>
    </row>
    <row r="18" spans="2:10" ht="21" customHeight="1" x14ac:dyDescent="0.25">
      <c r="B18" s="268">
        <v>1</v>
      </c>
      <c r="C18" s="269">
        <v>1</v>
      </c>
      <c r="D18" s="270" t="str">
        <f>D12</f>
        <v>Saul Benavides Muñoz</v>
      </c>
      <c r="E18" s="271">
        <v>11</v>
      </c>
      <c r="F18" s="271">
        <v>11</v>
      </c>
      <c r="G18" s="271"/>
      <c r="H18" s="272">
        <v>1</v>
      </c>
      <c r="I18" s="267"/>
    </row>
    <row r="19" spans="2:10" ht="21" customHeight="1" x14ac:dyDescent="0.25">
      <c r="B19" s="273"/>
      <c r="C19" s="269">
        <v>3</v>
      </c>
      <c r="D19" s="270" t="str">
        <f>D14</f>
        <v>Andrés Parra Chacón</v>
      </c>
      <c r="E19" s="271">
        <v>4</v>
      </c>
      <c r="F19" s="271">
        <v>7</v>
      </c>
      <c r="G19" s="271"/>
      <c r="H19" s="274"/>
      <c r="I19" s="267"/>
    </row>
    <row r="20" spans="2:10" ht="21" customHeight="1" x14ac:dyDescent="0.25">
      <c r="B20" s="268">
        <v>2</v>
      </c>
      <c r="C20" s="271">
        <v>1</v>
      </c>
      <c r="D20" s="270" t="str">
        <f>D12</f>
        <v>Saul Benavides Muñoz</v>
      </c>
      <c r="E20" s="271">
        <v>8</v>
      </c>
      <c r="F20" s="271">
        <v>9</v>
      </c>
      <c r="G20" s="271"/>
      <c r="H20" s="272">
        <v>2</v>
      </c>
      <c r="I20" s="267"/>
    </row>
    <row r="21" spans="2:10" ht="21" customHeight="1" x14ac:dyDescent="0.25">
      <c r="B21" s="273"/>
      <c r="C21" s="271">
        <v>2</v>
      </c>
      <c r="D21" s="270" t="str">
        <f>D13</f>
        <v>Sebastian Masis Murillo</v>
      </c>
      <c r="E21" s="271">
        <v>11</v>
      </c>
      <c r="F21" s="271">
        <v>11</v>
      </c>
      <c r="G21" s="271"/>
      <c r="H21" s="274"/>
      <c r="I21" s="267"/>
    </row>
    <row r="22" spans="2:10" ht="21" customHeight="1" x14ac:dyDescent="0.25">
      <c r="B22" s="268">
        <v>3</v>
      </c>
      <c r="C22" s="271">
        <v>2</v>
      </c>
      <c r="D22" s="270" t="str">
        <f>D13</f>
        <v>Sebastian Masis Murillo</v>
      </c>
      <c r="E22" s="271">
        <v>11</v>
      </c>
      <c r="F22" s="271">
        <v>11</v>
      </c>
      <c r="G22" s="271"/>
      <c r="H22" s="275">
        <v>2</v>
      </c>
      <c r="I22" s="267"/>
    </row>
    <row r="23" spans="2:10" ht="21" customHeight="1" x14ac:dyDescent="0.25">
      <c r="B23" s="273"/>
      <c r="C23" s="271">
        <v>3</v>
      </c>
      <c r="D23" s="270" t="str">
        <f>D14</f>
        <v>Andrés Parra Chacón</v>
      </c>
      <c r="E23" s="271">
        <v>3</v>
      </c>
      <c r="F23" s="271">
        <v>5</v>
      </c>
      <c r="G23" s="271"/>
      <c r="H23" s="274"/>
      <c r="I23" s="267"/>
    </row>
    <row r="24" spans="2:10" ht="21" customHeight="1" x14ac:dyDescent="0.25">
      <c r="B24" s="255"/>
      <c r="C24" s="255"/>
      <c r="D24" s="255"/>
      <c r="E24" s="255"/>
      <c r="F24" s="255"/>
      <c r="G24" s="255"/>
      <c r="H24" s="255"/>
      <c r="I24" s="255"/>
      <c r="J24" s="255"/>
    </row>
    <row r="25" spans="2:10" ht="21" customHeight="1" x14ac:dyDescent="0.25">
      <c r="B25" s="255"/>
      <c r="C25" s="255"/>
      <c r="D25" s="255"/>
      <c r="E25" s="255"/>
      <c r="F25" s="255"/>
      <c r="G25" s="255"/>
      <c r="H25" s="255"/>
      <c r="I25" s="255"/>
      <c r="J25" s="255"/>
    </row>
    <row r="26" spans="2:10" ht="21" customHeight="1" x14ac:dyDescent="0.25">
      <c r="B26" s="255"/>
      <c r="C26" s="255"/>
      <c r="D26" s="271" t="s">
        <v>83</v>
      </c>
      <c r="E26" s="255"/>
      <c r="F26" s="255"/>
      <c r="G26" s="255"/>
      <c r="H26" s="255"/>
      <c r="I26" s="255"/>
      <c r="J26" s="255"/>
    </row>
    <row r="27" spans="2:10" ht="21" customHeight="1" x14ac:dyDescent="0.25">
      <c r="D27" s="404" t="s">
        <v>171</v>
      </c>
      <c r="E27" s="255"/>
      <c r="F27" s="255"/>
    </row>
    <row r="28" spans="2:10" ht="21" customHeight="1" x14ac:dyDescent="0.25">
      <c r="D28" s="404" t="s">
        <v>172</v>
      </c>
      <c r="E28" s="255"/>
      <c r="F28" s="255"/>
    </row>
  </sheetData>
  <pageMargins left="0.7" right="0.7" top="0.75" bottom="0.75" header="0.3" footer="0.3"/>
  <pageSetup paperSize="2833" scale="79" orientation="portrait" horizontalDpi="180" verticalDpi="18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5"/>
  <sheetViews>
    <sheetView topLeftCell="A15" workbookViewId="0">
      <selection activeCell="H28" sqref="H28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12.28515625" bestFit="1" customWidth="1"/>
    <col min="6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277"/>
    </row>
    <row r="5" spans="2:10" ht="25.5" customHeight="1" x14ac:dyDescent="0.35">
      <c r="D5" s="277"/>
    </row>
    <row r="6" spans="2:10" ht="25.5" customHeight="1" x14ac:dyDescent="0.35">
      <c r="D6" s="277"/>
    </row>
    <row r="7" spans="2:10" ht="29.25" customHeight="1" x14ac:dyDescent="0.35">
      <c r="C7" s="410"/>
      <c r="D7" s="410"/>
      <c r="E7" s="410"/>
      <c r="F7" s="410"/>
      <c r="G7" s="279" t="s">
        <v>98</v>
      </c>
      <c r="H7" s="299">
        <v>45058.524561030092</v>
      </c>
      <c r="J7" s="280"/>
    </row>
    <row r="8" spans="2:10" ht="20.25" customHeight="1" x14ac:dyDescent="0.35">
      <c r="D8" s="277"/>
      <c r="G8" s="281"/>
    </row>
    <row r="9" spans="2:10" ht="21" customHeight="1" x14ac:dyDescent="0.35">
      <c r="B9" s="281" t="s">
        <v>99</v>
      </c>
      <c r="C9" s="281"/>
      <c r="D9" s="282" t="s">
        <v>86</v>
      </c>
      <c r="E9" s="281" t="s">
        <v>68</v>
      </c>
      <c r="F9" s="282" t="s">
        <v>101</v>
      </c>
      <c r="G9" s="281" t="s">
        <v>69</v>
      </c>
      <c r="H9" s="282"/>
      <c r="J9" s="278"/>
    </row>
    <row r="10" spans="2:10" ht="30" customHeight="1" x14ac:dyDescent="0.25"/>
    <row r="11" spans="2:10" ht="21" customHeight="1" x14ac:dyDescent="0.25">
      <c r="B11" s="281" t="s">
        <v>70</v>
      </c>
      <c r="C11" s="283" t="s">
        <v>71</v>
      </c>
      <c r="D11" s="283" t="s">
        <v>72</v>
      </c>
      <c r="E11" s="283" t="s">
        <v>73</v>
      </c>
      <c r="F11" s="283" t="s">
        <v>74</v>
      </c>
      <c r="G11" s="283" t="s">
        <v>75</v>
      </c>
    </row>
    <row r="12" spans="2:10" ht="21" customHeight="1" x14ac:dyDescent="0.35">
      <c r="B12" s="284">
        <v>1</v>
      </c>
      <c r="C12" s="285">
        <v>3380</v>
      </c>
      <c r="D12" s="286" t="str">
        <f>IF(ISBLANK(C12),"",VLOOKUP(C12,Inscripcion!$A$1:$E$200,2,FALSE))</f>
        <v>Steven Andrey Soto Nuñez</v>
      </c>
      <c r="E12" s="287" t="str">
        <f>IF(ISBLANK(C12),"",VLOOKUP(C12,Inscripcion!$A$1:$E$200,3,FALSE))</f>
        <v>Esparza</v>
      </c>
      <c r="F12" s="287">
        <f>IF(ISBLANK(C12),"",VLOOKUP(C12,Inscripcion!$A$1:$E$200,4,FALSE))</f>
        <v>13</v>
      </c>
      <c r="G12" s="287">
        <f>IF(ISBLANK(C12),"",VLOOKUP(C12,Inscripcion!$A$1:$E$200,5,FALSE))</f>
        <v>525</v>
      </c>
    </row>
    <row r="13" spans="2:10" ht="21" customHeight="1" x14ac:dyDescent="0.35">
      <c r="B13" s="284">
        <v>2</v>
      </c>
      <c r="C13" s="285">
        <v>3234</v>
      </c>
      <c r="D13" s="286" t="str">
        <f>IF(ISBLANK(C13),"",VLOOKUP(C13,Inscripcion!$A$1:$E$200,2,FALSE))</f>
        <v>Lukas Ceciliano Esquivel</v>
      </c>
      <c r="E13" s="287" t="str">
        <f>IF(ISBLANK(C13),"",VLOOKUP(C13,Inscripcion!$A$1:$E$200,3,FALSE))</f>
        <v>Perez Zeledon</v>
      </c>
      <c r="F13" s="287">
        <f>IF(ISBLANK(C13),"",VLOOKUP(C13,Inscripcion!$A$1:$E$200,4,FALSE))</f>
        <v>17</v>
      </c>
      <c r="G13" s="287">
        <f>IF(ISBLANK(C13),"",VLOOKUP(C13,Inscripcion!$A$1:$E$200,5,FALSE))</f>
        <v>515</v>
      </c>
    </row>
    <row r="14" spans="2:10" ht="21" customHeight="1" x14ac:dyDescent="0.35">
      <c r="B14" s="284">
        <v>3</v>
      </c>
      <c r="C14" s="285">
        <v>3468</v>
      </c>
      <c r="D14" s="286" t="str">
        <f>IF(ISBLANK(C14),"",VLOOKUP(C14,Inscripcion!$A$1:$E$200,2,FALSE))</f>
        <v>Daniel David Alpizar Villalobos</v>
      </c>
      <c r="E14" s="287" t="str">
        <f>IF(ISBLANK(C14),"",VLOOKUP(C14,Inscripcion!$A$1:$E$200,3,FALSE))</f>
        <v>Aserrí</v>
      </c>
      <c r="F14" s="287">
        <f>IF(ISBLANK(C14),"",VLOOKUP(C14,Inscripcion!$A$1:$E$200,4,FALSE))</f>
        <v>122</v>
      </c>
      <c r="G14" s="287">
        <f>IF(ISBLANK(C14),"",VLOOKUP(C14,Inscripcion!$A$1:$E$200,5,FALSE))</f>
        <v>480</v>
      </c>
    </row>
    <row r="15" spans="2:10" ht="21" customHeight="1" x14ac:dyDescent="0.35">
      <c r="B15" s="284">
        <v>4</v>
      </c>
      <c r="C15" s="285">
        <v>3535</v>
      </c>
      <c r="D15" s="286" t="str">
        <f>IF(ISBLANK(C15),"",VLOOKUP(C15,Inscripcion!$A$1:$E$200,2,FALSE))</f>
        <v>Keudin Jair Acosta Morales</v>
      </c>
      <c r="E15" s="287" t="str">
        <f>IF(ISBLANK(C15),"",VLOOKUP(C15,Inscripcion!$A$1:$E$200,3,FALSE))</f>
        <v>Golfito</v>
      </c>
      <c r="F15" s="287">
        <f>IF(ISBLANK(C15),"",VLOOKUP(C15,Inscripcion!$A$1:$E$200,4,FALSE))</f>
        <v>134</v>
      </c>
      <c r="G15" s="287">
        <f>IF(ISBLANK(C15),"",VLOOKUP(C15,Inscripcion!$A$1:$E$200,5,FALSE))</f>
        <v>480</v>
      </c>
    </row>
    <row r="16" spans="2:10" ht="21" customHeight="1" x14ac:dyDescent="0.25"/>
    <row r="17" spans="2:8" ht="21" customHeight="1" x14ac:dyDescent="0.25">
      <c r="B17" s="288" t="s">
        <v>77</v>
      </c>
      <c r="C17" s="288" t="s">
        <v>100</v>
      </c>
      <c r="D17" s="288" t="s">
        <v>78</v>
      </c>
      <c r="E17" s="289" t="s">
        <v>79</v>
      </c>
      <c r="F17" s="288" t="s">
        <v>80</v>
      </c>
      <c r="G17" s="288" t="s">
        <v>81</v>
      </c>
      <c r="H17" s="290" t="s">
        <v>82</v>
      </c>
    </row>
    <row r="18" spans="2:8" ht="21" customHeight="1" x14ac:dyDescent="0.25">
      <c r="B18" s="291">
        <v>1</v>
      </c>
      <c r="C18" s="292">
        <v>1</v>
      </c>
      <c r="D18" s="293" t="str">
        <f>D12</f>
        <v>Steven Andrey Soto Nuñez</v>
      </c>
      <c r="E18" s="294">
        <v>9</v>
      </c>
      <c r="F18" s="294">
        <v>11</v>
      </c>
      <c r="G18" s="294">
        <v>11</v>
      </c>
      <c r="H18" s="295">
        <v>1</v>
      </c>
    </row>
    <row r="19" spans="2:8" ht="21" customHeight="1" x14ac:dyDescent="0.25">
      <c r="B19" s="296"/>
      <c r="C19" s="292">
        <v>3</v>
      </c>
      <c r="D19" s="293" t="str">
        <f>D14</f>
        <v>Daniel David Alpizar Villalobos</v>
      </c>
      <c r="E19" s="294">
        <v>11</v>
      </c>
      <c r="F19" s="294">
        <v>5</v>
      </c>
      <c r="G19" s="294">
        <v>9</v>
      </c>
      <c r="H19" s="297"/>
    </row>
    <row r="20" spans="2:8" ht="21" customHeight="1" x14ac:dyDescent="0.25">
      <c r="B20" s="291">
        <v>2</v>
      </c>
      <c r="C20" s="294">
        <v>4</v>
      </c>
      <c r="D20" s="293" t="str">
        <f>D15</f>
        <v>Keudin Jair Acosta Morales</v>
      </c>
      <c r="E20" s="294">
        <v>8</v>
      </c>
      <c r="F20" s="294">
        <v>7</v>
      </c>
      <c r="G20" s="294"/>
      <c r="H20" s="295">
        <v>2</v>
      </c>
    </row>
    <row r="21" spans="2:8" ht="21" customHeight="1" x14ac:dyDescent="0.25">
      <c r="B21" s="296"/>
      <c r="C21" s="294">
        <v>2</v>
      </c>
      <c r="D21" s="293" t="str">
        <f>D13</f>
        <v>Lukas Ceciliano Esquivel</v>
      </c>
      <c r="E21" s="294">
        <v>11</v>
      </c>
      <c r="F21" s="294">
        <v>11</v>
      </c>
      <c r="G21" s="294"/>
      <c r="H21" s="297"/>
    </row>
    <row r="22" spans="2:8" ht="21" customHeight="1" x14ac:dyDescent="0.25">
      <c r="B22" s="291">
        <v>3</v>
      </c>
      <c r="C22" s="294">
        <v>1</v>
      </c>
      <c r="D22" s="293" t="str">
        <f>D12</f>
        <v>Steven Andrey Soto Nuñez</v>
      </c>
      <c r="E22" s="294">
        <v>11</v>
      </c>
      <c r="F22" s="294">
        <v>8</v>
      </c>
      <c r="G22" s="294">
        <v>11</v>
      </c>
      <c r="H22" s="298">
        <v>1</v>
      </c>
    </row>
    <row r="23" spans="2:8" ht="21" customHeight="1" x14ac:dyDescent="0.25">
      <c r="B23" s="296"/>
      <c r="C23" s="294">
        <v>2</v>
      </c>
      <c r="D23" s="293" t="str">
        <f>D13</f>
        <v>Lukas Ceciliano Esquivel</v>
      </c>
      <c r="E23" s="294">
        <v>5</v>
      </c>
      <c r="F23" s="294">
        <v>11</v>
      </c>
      <c r="G23" s="294">
        <v>8</v>
      </c>
      <c r="H23" s="297"/>
    </row>
    <row r="24" spans="2:8" ht="21" customHeight="1" x14ac:dyDescent="0.25">
      <c r="B24" s="291">
        <v>4</v>
      </c>
      <c r="C24" s="292">
        <v>3</v>
      </c>
      <c r="D24" s="293" t="str">
        <f>D19</f>
        <v>Daniel David Alpizar Villalobos</v>
      </c>
      <c r="E24" s="294">
        <v>11</v>
      </c>
      <c r="F24" s="294">
        <v>6</v>
      </c>
      <c r="G24" s="294">
        <v>11</v>
      </c>
      <c r="H24" s="298">
        <v>3</v>
      </c>
    </row>
    <row r="25" spans="2:8" ht="21" customHeight="1" x14ac:dyDescent="0.25">
      <c r="B25" s="296"/>
      <c r="C25" s="292">
        <v>4</v>
      </c>
      <c r="D25" s="293" t="str">
        <f>D20</f>
        <v>Keudin Jair Acosta Morales</v>
      </c>
      <c r="E25" s="294">
        <v>1</v>
      </c>
      <c r="F25" s="294">
        <v>11</v>
      </c>
      <c r="G25" s="294">
        <v>5</v>
      </c>
      <c r="H25" s="297"/>
    </row>
    <row r="26" spans="2:8" ht="21" customHeight="1" x14ac:dyDescent="0.25">
      <c r="B26" s="291">
        <v>5</v>
      </c>
      <c r="C26" s="294">
        <v>1</v>
      </c>
      <c r="D26" s="293" t="str">
        <f>D12</f>
        <v>Steven Andrey Soto Nuñez</v>
      </c>
      <c r="E26" s="294">
        <v>11</v>
      </c>
      <c r="F26" s="294">
        <v>11</v>
      </c>
      <c r="G26" s="294"/>
      <c r="H26" s="298">
        <v>1</v>
      </c>
    </row>
    <row r="27" spans="2:8" ht="21" customHeight="1" x14ac:dyDescent="0.25">
      <c r="B27" s="296"/>
      <c r="C27" s="294">
        <v>4</v>
      </c>
      <c r="D27" s="293" t="str">
        <f>D15</f>
        <v>Keudin Jair Acosta Morales</v>
      </c>
      <c r="E27" s="294">
        <v>3</v>
      </c>
      <c r="F27" s="294">
        <v>1</v>
      </c>
      <c r="G27" s="294"/>
      <c r="H27" s="297"/>
    </row>
    <row r="28" spans="2:8" ht="21" customHeight="1" x14ac:dyDescent="0.25">
      <c r="B28" s="291">
        <v>6</v>
      </c>
      <c r="C28" s="294">
        <v>2</v>
      </c>
      <c r="D28" s="293" t="str">
        <f>D13</f>
        <v>Lukas Ceciliano Esquivel</v>
      </c>
      <c r="E28" s="294">
        <v>11</v>
      </c>
      <c r="F28" s="294">
        <v>5</v>
      </c>
      <c r="G28" s="294">
        <v>11</v>
      </c>
      <c r="H28" s="298">
        <v>2</v>
      </c>
    </row>
    <row r="29" spans="2:8" ht="21" customHeight="1" x14ac:dyDescent="0.25">
      <c r="B29" s="296"/>
      <c r="C29" s="294">
        <v>3</v>
      </c>
      <c r="D29" s="293" t="str">
        <f>D24</f>
        <v>Daniel David Alpizar Villalobos</v>
      </c>
      <c r="E29" s="294">
        <v>8</v>
      </c>
      <c r="F29" s="294">
        <v>11</v>
      </c>
      <c r="G29" s="294">
        <v>8</v>
      </c>
      <c r="H29" s="297"/>
    </row>
    <row r="33" spans="4:4" ht="20.25" customHeight="1" x14ac:dyDescent="0.25">
      <c r="D33" s="294" t="s">
        <v>83</v>
      </c>
    </row>
    <row r="34" spans="4:4" ht="20.25" customHeight="1" x14ac:dyDescent="0.25">
      <c r="D34" s="404" t="s">
        <v>158</v>
      </c>
    </row>
    <row r="35" spans="4:4" ht="20.25" customHeight="1" x14ac:dyDescent="0.25">
      <c r="D35" s="404" t="s">
        <v>161</v>
      </c>
    </row>
  </sheetData>
  <mergeCells count="1">
    <mergeCell ref="C7:F7"/>
  </mergeCells>
  <pageMargins left="0.7" right="0.7" top="0.75" bottom="0.75" header="0.3" footer="0.3"/>
  <pageSetup paperSize="2833" scale="77" orientation="portrait" horizontalDpi="180" verticalDpi="18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5"/>
  <sheetViews>
    <sheetView topLeftCell="A16" workbookViewId="0">
      <selection activeCell="H31" sqref="H31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12.28515625" bestFit="1" customWidth="1"/>
    <col min="6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300"/>
    </row>
    <row r="5" spans="2:10" ht="25.5" customHeight="1" x14ac:dyDescent="0.35">
      <c r="D5" s="300"/>
    </row>
    <row r="6" spans="2:10" ht="25.5" customHeight="1" x14ac:dyDescent="0.35">
      <c r="D6" s="300"/>
    </row>
    <row r="7" spans="2:10" ht="29.25" customHeight="1" x14ac:dyDescent="0.35">
      <c r="C7" s="411"/>
      <c r="D7" s="411"/>
      <c r="E7" s="411"/>
      <c r="F7" s="411"/>
      <c r="G7" s="302" t="s">
        <v>98</v>
      </c>
      <c r="H7" s="323">
        <v>45058.52456229167</v>
      </c>
      <c r="J7" s="303"/>
    </row>
    <row r="8" spans="2:10" ht="20.25" customHeight="1" x14ac:dyDescent="0.35">
      <c r="D8" s="300"/>
      <c r="G8" s="304"/>
    </row>
    <row r="9" spans="2:10" ht="21" customHeight="1" x14ac:dyDescent="0.35">
      <c r="B9" s="304" t="s">
        <v>99</v>
      </c>
      <c r="C9" s="304"/>
      <c r="D9" s="305" t="s">
        <v>86</v>
      </c>
      <c r="E9" s="304" t="s">
        <v>68</v>
      </c>
      <c r="F9" s="305" t="s">
        <v>102</v>
      </c>
      <c r="G9" s="304" t="s">
        <v>69</v>
      </c>
      <c r="H9" s="305"/>
      <c r="J9" s="301"/>
    </row>
    <row r="10" spans="2:10" ht="30" customHeight="1" x14ac:dyDescent="0.25"/>
    <row r="11" spans="2:10" ht="21" customHeight="1" x14ac:dyDescent="0.25">
      <c r="B11" s="304" t="s">
        <v>70</v>
      </c>
      <c r="C11" s="306" t="s">
        <v>71</v>
      </c>
      <c r="D11" s="306" t="s">
        <v>72</v>
      </c>
      <c r="E11" s="306" t="s">
        <v>73</v>
      </c>
      <c r="F11" s="306" t="s">
        <v>74</v>
      </c>
      <c r="G11" s="306" t="s">
        <v>75</v>
      </c>
    </row>
    <row r="12" spans="2:10" ht="21" customHeight="1" x14ac:dyDescent="0.35">
      <c r="B12" s="307">
        <v>1</v>
      </c>
      <c r="C12" s="308">
        <v>3510</v>
      </c>
      <c r="D12" s="309" t="str">
        <f>IF(ISBLANK(C12),"",VLOOKUP(C12,Inscripcion!$A$1:$E$200,2,FALSE))</f>
        <v>Fernando Jose Martinez Picado</v>
      </c>
      <c r="E12" s="310" t="str">
        <f>IF(ISBLANK(C12),"",VLOOKUP(C12,Inscripcion!$A$1:$E$200,3,FALSE))</f>
        <v>Corredores</v>
      </c>
      <c r="F12" s="310">
        <f>IF(ISBLANK(C12),"",VLOOKUP(C12,Inscripcion!$A$1:$E$200,4,FALSE))</f>
        <v>15</v>
      </c>
      <c r="G12" s="310">
        <f>IF(ISBLANK(C12),"",VLOOKUP(C12,Inscripcion!$A$1:$E$200,5,FALSE))</f>
        <v>525</v>
      </c>
    </row>
    <row r="13" spans="2:10" ht="21" customHeight="1" x14ac:dyDescent="0.35">
      <c r="B13" s="307">
        <v>2</v>
      </c>
      <c r="C13" s="308">
        <v>3839</v>
      </c>
      <c r="D13" s="309" t="str">
        <f>IF(ISBLANK(C13),"",VLOOKUP(C13,Inscripcion!$A$1:$E$200,2,FALSE))</f>
        <v>Alberto Blanco Ledezma</v>
      </c>
      <c r="E13" s="310" t="str">
        <f>IF(ISBLANK(C13),"",VLOOKUP(C13,Inscripcion!$A$1:$E$200,3,FALSE))</f>
        <v>Perez Zeledon</v>
      </c>
      <c r="F13" s="310">
        <f>IF(ISBLANK(C13),"",VLOOKUP(C13,Inscripcion!$A$1:$E$200,4,FALSE))</f>
        <v>16</v>
      </c>
      <c r="G13" s="310">
        <f>IF(ISBLANK(C13),"",VLOOKUP(C13,Inscripcion!$A$1:$E$200,5,FALSE))</f>
        <v>525</v>
      </c>
    </row>
    <row r="14" spans="2:10" ht="21" customHeight="1" x14ac:dyDescent="0.35">
      <c r="B14" s="307">
        <v>3</v>
      </c>
      <c r="C14" s="308">
        <v>3515</v>
      </c>
      <c r="D14" s="309" t="str">
        <f>IF(ISBLANK(C14),"",VLOOKUP(C14,Inscripcion!$A$1:$E$200,2,FALSE))</f>
        <v>Diego Tristhan Delgado Montiel</v>
      </c>
      <c r="E14" s="310" t="str">
        <f>IF(ISBLANK(C14),"",VLOOKUP(C14,Inscripcion!$A$1:$E$200,3,FALSE))</f>
        <v>Golfito</v>
      </c>
      <c r="F14" s="310">
        <f>IF(ISBLANK(C14),"",VLOOKUP(C14,Inscripcion!$A$1:$E$200,4,FALSE))</f>
        <v>130</v>
      </c>
      <c r="G14" s="310">
        <f>IF(ISBLANK(C14),"",VLOOKUP(C14,Inscripcion!$A$1:$E$200,5,FALSE))</f>
        <v>480</v>
      </c>
    </row>
    <row r="15" spans="2:10" ht="21" customHeight="1" x14ac:dyDescent="0.35">
      <c r="B15" s="307">
        <v>4</v>
      </c>
      <c r="C15" s="308">
        <v>3944</v>
      </c>
      <c r="D15" s="309" t="str">
        <f>IF(ISBLANK(C15),"",VLOOKUP(C15,Inscripcion!$A$1:$E$200,2,FALSE))</f>
        <v>Juan Pablo Bolaños Cordero</v>
      </c>
      <c r="E15" s="310" t="str">
        <f>IF(ISBLANK(C15),"",VLOOKUP(C15,Inscripcion!$A$1:$E$200,3,FALSE))</f>
        <v>San Jose</v>
      </c>
      <c r="F15" s="310">
        <f>IF(ISBLANK(C15),"",VLOOKUP(C15,Inscripcion!$A$1:$E$200,4,FALSE))</f>
        <v>186</v>
      </c>
      <c r="G15" s="310">
        <f>IF(ISBLANK(C15),"",VLOOKUP(C15,Inscripcion!$A$1:$E$200,5,FALSE))</f>
        <v>480</v>
      </c>
    </row>
    <row r="16" spans="2:10" ht="21" customHeight="1" x14ac:dyDescent="0.25"/>
    <row r="17" spans="2:8" ht="21" customHeight="1" x14ac:dyDescent="0.25">
      <c r="B17" s="311" t="s">
        <v>77</v>
      </c>
      <c r="C17" s="311" t="s">
        <v>100</v>
      </c>
      <c r="D17" s="311" t="s">
        <v>78</v>
      </c>
      <c r="E17" s="312" t="s">
        <v>79</v>
      </c>
      <c r="F17" s="311" t="s">
        <v>80</v>
      </c>
      <c r="G17" s="311" t="s">
        <v>81</v>
      </c>
      <c r="H17" s="313" t="s">
        <v>82</v>
      </c>
    </row>
    <row r="18" spans="2:8" ht="21" customHeight="1" x14ac:dyDescent="0.25">
      <c r="B18" s="314">
        <v>1</v>
      </c>
      <c r="C18" s="315">
        <v>1</v>
      </c>
      <c r="D18" s="316" t="str">
        <f>D12</f>
        <v>Fernando Jose Martinez Picado</v>
      </c>
      <c r="E18" s="317">
        <v>14</v>
      </c>
      <c r="F18" s="317">
        <v>11</v>
      </c>
      <c r="G18" s="317"/>
      <c r="H18" s="318">
        <v>1</v>
      </c>
    </row>
    <row r="19" spans="2:8" ht="21" customHeight="1" x14ac:dyDescent="0.25">
      <c r="B19" s="319"/>
      <c r="C19" s="315">
        <v>3</v>
      </c>
      <c r="D19" s="316" t="str">
        <f>D14</f>
        <v>Diego Tristhan Delgado Montiel</v>
      </c>
      <c r="E19" s="317">
        <v>12</v>
      </c>
      <c r="F19" s="317">
        <v>8</v>
      </c>
      <c r="G19" s="317"/>
      <c r="H19" s="320"/>
    </row>
    <row r="20" spans="2:8" ht="21" customHeight="1" x14ac:dyDescent="0.25">
      <c r="B20" s="314">
        <v>2</v>
      </c>
      <c r="C20" s="317">
        <v>4</v>
      </c>
      <c r="D20" s="316" t="str">
        <f>D15</f>
        <v>Juan Pablo Bolaños Cordero</v>
      </c>
      <c r="E20" s="317">
        <v>13</v>
      </c>
      <c r="F20" s="317">
        <v>10</v>
      </c>
      <c r="G20" s="317">
        <v>11</v>
      </c>
      <c r="H20" s="318">
        <v>4</v>
      </c>
    </row>
    <row r="21" spans="2:8" ht="21" customHeight="1" x14ac:dyDescent="0.25">
      <c r="B21" s="319"/>
      <c r="C21" s="317">
        <v>2</v>
      </c>
      <c r="D21" s="316" t="str">
        <f>D13</f>
        <v>Alberto Blanco Ledezma</v>
      </c>
      <c r="E21" s="317">
        <v>11</v>
      </c>
      <c r="F21" s="317">
        <v>12</v>
      </c>
      <c r="G21" s="317">
        <v>9</v>
      </c>
      <c r="H21" s="320"/>
    </row>
    <row r="22" spans="2:8" ht="21" customHeight="1" x14ac:dyDescent="0.25">
      <c r="B22" s="314">
        <v>3</v>
      </c>
      <c r="C22" s="317">
        <v>1</v>
      </c>
      <c r="D22" s="316" t="str">
        <f>D12</f>
        <v>Fernando Jose Martinez Picado</v>
      </c>
      <c r="E22" s="317">
        <v>11</v>
      </c>
      <c r="F22" s="317">
        <v>6</v>
      </c>
      <c r="G22" s="317">
        <v>11</v>
      </c>
      <c r="H22" s="321">
        <v>1</v>
      </c>
    </row>
    <row r="23" spans="2:8" ht="21" customHeight="1" x14ac:dyDescent="0.25">
      <c r="B23" s="319"/>
      <c r="C23" s="317">
        <v>2</v>
      </c>
      <c r="D23" s="316" t="str">
        <f>D13</f>
        <v>Alberto Blanco Ledezma</v>
      </c>
      <c r="E23" s="317">
        <v>7</v>
      </c>
      <c r="F23" s="317">
        <v>11</v>
      </c>
      <c r="G23" s="317">
        <v>7</v>
      </c>
      <c r="H23" s="320"/>
    </row>
    <row r="24" spans="2:8" ht="21" customHeight="1" x14ac:dyDescent="0.25">
      <c r="B24" s="314">
        <v>4</v>
      </c>
      <c r="C24" s="315">
        <v>3</v>
      </c>
      <c r="D24" s="316" t="str">
        <f>D19</f>
        <v>Diego Tristhan Delgado Montiel</v>
      </c>
      <c r="E24" s="317">
        <v>14</v>
      </c>
      <c r="F24" s="317">
        <v>7</v>
      </c>
      <c r="G24" s="317">
        <v>7</v>
      </c>
      <c r="H24" s="321">
        <v>3</v>
      </c>
    </row>
    <row r="25" spans="2:8" ht="21" customHeight="1" x14ac:dyDescent="0.25">
      <c r="B25" s="319"/>
      <c r="C25" s="315">
        <v>4</v>
      </c>
      <c r="D25" s="316" t="str">
        <f>D20</f>
        <v>Juan Pablo Bolaños Cordero</v>
      </c>
      <c r="E25" s="317">
        <v>12</v>
      </c>
      <c r="F25" s="317">
        <v>11</v>
      </c>
      <c r="G25" s="317">
        <v>11</v>
      </c>
      <c r="H25" s="320"/>
    </row>
    <row r="26" spans="2:8" ht="21" customHeight="1" x14ac:dyDescent="0.25">
      <c r="B26" s="314">
        <v>5</v>
      </c>
      <c r="C26" s="317">
        <v>1</v>
      </c>
      <c r="D26" s="316" t="str">
        <f>D12</f>
        <v>Fernando Jose Martinez Picado</v>
      </c>
      <c r="E26" s="317">
        <v>11</v>
      </c>
      <c r="F26" s="317">
        <v>8</v>
      </c>
      <c r="G26" s="317">
        <v>7</v>
      </c>
      <c r="H26" s="321">
        <v>4</v>
      </c>
    </row>
    <row r="27" spans="2:8" ht="21" customHeight="1" x14ac:dyDescent="0.25">
      <c r="B27" s="319"/>
      <c r="C27" s="317">
        <v>4</v>
      </c>
      <c r="D27" s="316" t="str">
        <f>D15</f>
        <v>Juan Pablo Bolaños Cordero</v>
      </c>
      <c r="E27" s="317">
        <v>5</v>
      </c>
      <c r="F27" s="317">
        <v>11</v>
      </c>
      <c r="G27" s="317">
        <v>11</v>
      </c>
      <c r="H27" s="320"/>
    </row>
    <row r="28" spans="2:8" ht="21" customHeight="1" x14ac:dyDescent="0.25">
      <c r="B28" s="314">
        <v>6</v>
      </c>
      <c r="C28" s="317">
        <v>2</v>
      </c>
      <c r="D28" s="316" t="str">
        <f>D13</f>
        <v>Alberto Blanco Ledezma</v>
      </c>
      <c r="E28" s="317">
        <v>11</v>
      </c>
      <c r="F28" s="317">
        <v>11</v>
      </c>
      <c r="G28" s="317"/>
      <c r="H28" s="321">
        <v>2</v>
      </c>
    </row>
    <row r="29" spans="2:8" ht="21" customHeight="1" x14ac:dyDescent="0.25">
      <c r="B29" s="319"/>
      <c r="C29" s="317">
        <v>3</v>
      </c>
      <c r="D29" s="316" t="str">
        <f>D24</f>
        <v>Diego Tristhan Delgado Montiel</v>
      </c>
      <c r="E29" s="317">
        <v>9</v>
      </c>
      <c r="F29" s="317">
        <v>9</v>
      </c>
      <c r="G29" s="317"/>
      <c r="H29" s="320"/>
    </row>
    <row r="33" spans="4:4" ht="20.25" customHeight="1" x14ac:dyDescent="0.25">
      <c r="D33" s="317" t="s">
        <v>83</v>
      </c>
    </row>
    <row r="34" spans="4:4" ht="20.25" customHeight="1" x14ac:dyDescent="0.25">
      <c r="D34" s="322" t="s">
        <v>84</v>
      </c>
    </row>
    <row r="35" spans="4:4" ht="20.25" customHeight="1" x14ac:dyDescent="0.25">
      <c r="D35" s="322" t="s">
        <v>85</v>
      </c>
    </row>
  </sheetData>
  <mergeCells count="1">
    <mergeCell ref="C7:F7"/>
  </mergeCells>
  <pageMargins left="0.7" right="0.7" top="0.75" bottom="0.75" header="0.3" footer="0.3"/>
  <pageSetup paperSize="2833" scale="77" orientation="portrait" horizontalDpi="180" verticalDpi="18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324" t="s">
        <v>103</v>
      </c>
      <c r="B1" s="324" t="s">
        <v>104</v>
      </c>
    </row>
    <row r="2" spans="1:4" ht="15" customHeight="1" x14ac:dyDescent="0.25">
      <c r="A2" t="s">
        <v>105</v>
      </c>
      <c r="B2" s="324">
        <v>1</v>
      </c>
    </row>
    <row r="3" spans="1:4" ht="15" customHeight="1" x14ac:dyDescent="0.25">
      <c r="A3" t="s">
        <v>106</v>
      </c>
      <c r="B3" s="324">
        <v>2</v>
      </c>
      <c r="D3" s="325"/>
    </row>
    <row r="4" spans="1:4" ht="15" customHeight="1" x14ac:dyDescent="0.25">
      <c r="A4" t="s">
        <v>107</v>
      </c>
      <c r="B4" s="324">
        <v>3</v>
      </c>
    </row>
    <row r="5" spans="1:4" ht="15" customHeight="1" x14ac:dyDescent="0.25">
      <c r="A5" t="s">
        <v>108</v>
      </c>
      <c r="B5" s="324">
        <v>4</v>
      </c>
    </row>
    <row r="6" spans="1:4" ht="15" customHeight="1" x14ac:dyDescent="0.25">
      <c r="A6" t="s">
        <v>109</v>
      </c>
      <c r="B6" s="324">
        <v>5</v>
      </c>
    </row>
    <row r="7" spans="1:4" ht="15" customHeight="1" x14ac:dyDescent="0.25">
      <c r="A7" t="s">
        <v>110</v>
      </c>
      <c r="B7" s="324">
        <v>6</v>
      </c>
    </row>
    <row r="8" spans="1:4" ht="15" customHeight="1" x14ac:dyDescent="0.25">
      <c r="A8" t="s">
        <v>111</v>
      </c>
      <c r="B8" s="324">
        <v>7</v>
      </c>
    </row>
    <row r="9" spans="1:4" ht="15" customHeight="1" x14ac:dyDescent="0.25">
      <c r="A9" t="s">
        <v>112</v>
      </c>
      <c r="B9" s="324">
        <v>8</v>
      </c>
    </row>
    <row r="10" spans="1:4" ht="15" customHeight="1" x14ac:dyDescent="0.25">
      <c r="A10" t="s">
        <v>113</v>
      </c>
      <c r="B10" s="324">
        <v>9</v>
      </c>
    </row>
    <row r="11" spans="1:4" ht="15" customHeight="1" x14ac:dyDescent="0.25">
      <c r="A11" t="s">
        <v>106</v>
      </c>
      <c r="B11" s="324">
        <v>10</v>
      </c>
    </row>
    <row r="12" spans="1:4" ht="15" customHeight="1" x14ac:dyDescent="0.25">
      <c r="A12" t="s">
        <v>114</v>
      </c>
      <c r="B12" s="324">
        <v>11</v>
      </c>
    </row>
    <row r="13" spans="1:4" ht="15" customHeight="1" x14ac:dyDescent="0.25">
      <c r="A13" t="s">
        <v>115</v>
      </c>
      <c r="B13" s="324">
        <v>12</v>
      </c>
    </row>
    <row r="14" spans="1:4" ht="15" customHeight="1" x14ac:dyDescent="0.25">
      <c r="A14" t="s">
        <v>116</v>
      </c>
      <c r="B14" s="324">
        <v>13</v>
      </c>
    </row>
    <row r="15" spans="1:4" ht="15" customHeight="1" x14ac:dyDescent="0.25">
      <c r="A15" t="s">
        <v>117</v>
      </c>
      <c r="B15" s="324">
        <v>14</v>
      </c>
    </row>
    <row r="16" spans="1:4" ht="15" customHeight="1" x14ac:dyDescent="0.25">
      <c r="A16" t="s">
        <v>106</v>
      </c>
      <c r="B16" s="324">
        <v>15</v>
      </c>
    </row>
    <row r="17" spans="1:2" ht="15" customHeight="1" x14ac:dyDescent="0.25">
      <c r="A17" t="s">
        <v>118</v>
      </c>
      <c r="B17" s="324">
        <v>16</v>
      </c>
    </row>
    <row r="18" spans="1:2" ht="15" customHeight="1" x14ac:dyDescent="0.25">
      <c r="A18" t="s">
        <v>119</v>
      </c>
      <c r="B18" s="324">
        <v>17</v>
      </c>
    </row>
    <row r="19" spans="1:2" ht="15" customHeight="1" x14ac:dyDescent="0.25">
      <c r="A19" t="s">
        <v>106</v>
      </c>
      <c r="B19" s="324">
        <v>18</v>
      </c>
    </row>
    <row r="20" spans="1:2" ht="15" customHeight="1" x14ac:dyDescent="0.25">
      <c r="A20" t="s">
        <v>120</v>
      </c>
      <c r="B20" s="324">
        <v>19</v>
      </c>
    </row>
    <row r="21" spans="1:2" ht="15" customHeight="1" x14ac:dyDescent="0.25">
      <c r="A21" t="s">
        <v>121</v>
      </c>
      <c r="B21" s="324">
        <v>20</v>
      </c>
    </row>
    <row r="22" spans="1:2" ht="15" customHeight="1" x14ac:dyDescent="0.25">
      <c r="A22" t="s">
        <v>122</v>
      </c>
      <c r="B22" s="324">
        <v>21</v>
      </c>
    </row>
    <row r="23" spans="1:2" ht="15" customHeight="1" x14ac:dyDescent="0.25">
      <c r="A23" t="s">
        <v>123</v>
      </c>
      <c r="B23" s="324">
        <v>22</v>
      </c>
    </row>
    <row r="24" spans="1:2" ht="15" customHeight="1" x14ac:dyDescent="0.25">
      <c r="A24" t="s">
        <v>106</v>
      </c>
      <c r="B24" s="324">
        <v>23</v>
      </c>
    </row>
    <row r="25" spans="1:2" ht="15" customHeight="1" x14ac:dyDescent="0.25">
      <c r="A25" t="s">
        <v>124</v>
      </c>
      <c r="B25" s="324">
        <v>24</v>
      </c>
    </row>
    <row r="26" spans="1:2" ht="15" customHeight="1" x14ac:dyDescent="0.25">
      <c r="A26" t="s">
        <v>125</v>
      </c>
      <c r="B26" s="324">
        <v>25</v>
      </c>
    </row>
    <row r="27" spans="1:2" ht="15" customHeight="1" x14ac:dyDescent="0.25">
      <c r="A27" t="s">
        <v>126</v>
      </c>
      <c r="B27" s="324">
        <v>26</v>
      </c>
    </row>
    <row r="28" spans="1:2" ht="15" customHeight="1" x14ac:dyDescent="0.25">
      <c r="A28" t="s">
        <v>127</v>
      </c>
      <c r="B28" s="324">
        <v>27</v>
      </c>
    </row>
    <row r="29" spans="1:2" ht="15" customHeight="1" x14ac:dyDescent="0.25">
      <c r="A29" t="s">
        <v>128</v>
      </c>
      <c r="B29" s="324">
        <v>28</v>
      </c>
    </row>
    <row r="30" spans="1:2" ht="15" customHeight="1" x14ac:dyDescent="0.25">
      <c r="A30" t="s">
        <v>129</v>
      </c>
      <c r="B30" s="324">
        <v>29</v>
      </c>
    </row>
    <row r="31" spans="1:2" ht="15" customHeight="1" x14ac:dyDescent="0.25">
      <c r="A31" t="s">
        <v>130</v>
      </c>
      <c r="B31" s="324">
        <v>30</v>
      </c>
    </row>
    <row r="32" spans="1:2" ht="15" customHeight="1" x14ac:dyDescent="0.25">
      <c r="A32" t="s">
        <v>106</v>
      </c>
      <c r="B32" s="324">
        <v>31</v>
      </c>
    </row>
    <row r="33" spans="1:2" ht="15" customHeight="1" x14ac:dyDescent="0.25">
      <c r="A33" t="s">
        <v>131</v>
      </c>
      <c r="B33" s="324">
        <v>32</v>
      </c>
    </row>
    <row r="34" spans="1:2" ht="15" customHeight="1" x14ac:dyDescent="0.25">
      <c r="B34" s="324">
        <v>33</v>
      </c>
    </row>
    <row r="35" spans="1:2" ht="15" customHeight="1" x14ac:dyDescent="0.25">
      <c r="B35" s="324">
        <v>34</v>
      </c>
    </row>
    <row r="36" spans="1:2" ht="15" customHeight="1" x14ac:dyDescent="0.25">
      <c r="B36" s="324">
        <v>35</v>
      </c>
    </row>
    <row r="37" spans="1:2" ht="15" customHeight="1" x14ac:dyDescent="0.25">
      <c r="B37" s="324">
        <v>36</v>
      </c>
    </row>
    <row r="38" spans="1:2" ht="15" customHeight="1" x14ac:dyDescent="0.25">
      <c r="B38" s="324">
        <v>37</v>
      </c>
    </row>
    <row r="39" spans="1:2" ht="15" customHeight="1" x14ac:dyDescent="0.25">
      <c r="B39" s="324">
        <v>38</v>
      </c>
    </row>
    <row r="40" spans="1:2" ht="15" customHeight="1" x14ac:dyDescent="0.25">
      <c r="B40" s="324">
        <v>39</v>
      </c>
    </row>
    <row r="41" spans="1:2" ht="15" customHeight="1" x14ac:dyDescent="0.25">
      <c r="B41" s="324">
        <v>40</v>
      </c>
    </row>
    <row r="42" spans="1:2" ht="15" customHeight="1" x14ac:dyDescent="0.25">
      <c r="B42" s="324">
        <v>41</v>
      </c>
    </row>
    <row r="43" spans="1:2" ht="15" customHeight="1" x14ac:dyDescent="0.25">
      <c r="B43" s="324">
        <v>42</v>
      </c>
    </row>
    <row r="44" spans="1:2" ht="15" customHeight="1" x14ac:dyDescent="0.25">
      <c r="B44" s="324">
        <v>43</v>
      </c>
    </row>
    <row r="45" spans="1:2" ht="15" customHeight="1" x14ac:dyDescent="0.25">
      <c r="B45" s="324">
        <v>44</v>
      </c>
    </row>
    <row r="46" spans="1:2" ht="15" customHeight="1" x14ac:dyDescent="0.25">
      <c r="B46" s="324">
        <v>45</v>
      </c>
    </row>
    <row r="47" spans="1:2" ht="15" customHeight="1" x14ac:dyDescent="0.25">
      <c r="B47" s="324">
        <v>46</v>
      </c>
    </row>
    <row r="48" spans="1:2" ht="15" customHeight="1" x14ac:dyDescent="0.25">
      <c r="B48" s="324">
        <v>47</v>
      </c>
    </row>
    <row r="49" spans="2:2" ht="15" customHeight="1" x14ac:dyDescent="0.25">
      <c r="B49" s="324">
        <v>48</v>
      </c>
    </row>
    <row r="50" spans="2:2" ht="15" customHeight="1" x14ac:dyDescent="0.25">
      <c r="B50" s="324">
        <v>49</v>
      </c>
    </row>
    <row r="51" spans="2:2" ht="15" customHeight="1" x14ac:dyDescent="0.25">
      <c r="B51" s="324">
        <v>50</v>
      </c>
    </row>
    <row r="52" spans="2:2" ht="15" customHeight="1" x14ac:dyDescent="0.25">
      <c r="B52" s="324">
        <v>51</v>
      </c>
    </row>
    <row r="53" spans="2:2" ht="15" customHeight="1" x14ac:dyDescent="0.25">
      <c r="B53" s="324">
        <v>52</v>
      </c>
    </row>
    <row r="54" spans="2:2" ht="15" customHeight="1" x14ac:dyDescent="0.25">
      <c r="B54" s="324">
        <v>53</v>
      </c>
    </row>
    <row r="55" spans="2:2" ht="15" customHeight="1" x14ac:dyDescent="0.25">
      <c r="B55" s="324">
        <v>54</v>
      </c>
    </row>
    <row r="56" spans="2:2" ht="15" customHeight="1" x14ac:dyDescent="0.25">
      <c r="B56" s="324">
        <v>55</v>
      </c>
    </row>
    <row r="57" spans="2:2" ht="15" customHeight="1" x14ac:dyDescent="0.25">
      <c r="B57" s="324">
        <v>56</v>
      </c>
    </row>
    <row r="58" spans="2:2" ht="15" customHeight="1" x14ac:dyDescent="0.25">
      <c r="B58" s="324">
        <v>57</v>
      </c>
    </row>
    <row r="59" spans="2:2" ht="15" customHeight="1" x14ac:dyDescent="0.25">
      <c r="B59" s="324">
        <v>58</v>
      </c>
    </row>
    <row r="60" spans="2:2" ht="15" customHeight="1" x14ac:dyDescent="0.25">
      <c r="B60" s="324">
        <v>59</v>
      </c>
    </row>
    <row r="61" spans="2:2" ht="15" customHeight="1" x14ac:dyDescent="0.25">
      <c r="B61" s="324">
        <v>60</v>
      </c>
    </row>
    <row r="62" spans="2:2" ht="15" customHeight="1" x14ac:dyDescent="0.25">
      <c r="B62" s="324">
        <v>61</v>
      </c>
    </row>
    <row r="63" spans="2:2" ht="15" customHeight="1" x14ac:dyDescent="0.25">
      <c r="B63" s="324">
        <v>62</v>
      </c>
    </row>
    <row r="64" spans="2:2" ht="15" customHeight="1" x14ac:dyDescent="0.25">
      <c r="B64" s="324">
        <v>63</v>
      </c>
    </row>
    <row r="65" spans="2:2" ht="15" customHeight="1" x14ac:dyDescent="0.25">
      <c r="B65" s="324">
        <v>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74"/>
  <sheetViews>
    <sheetView tabSelected="1" workbookViewId="0"/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6.7109375" customWidth="1"/>
    <col min="5" max="5" width="30.5703125" customWidth="1"/>
    <col min="6" max="6" width="10.7109375" customWidth="1"/>
    <col min="7" max="12" width="6.7109375" customWidth="1"/>
    <col min="13" max="15" width="0.7109375" customWidth="1"/>
    <col min="16" max="16" width="2.42578125" customWidth="1"/>
    <col min="17" max="17" width="3" customWidth="1"/>
    <col min="18" max="18" width="2.5703125" customWidth="1"/>
    <col min="19" max="19" width="6.710937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326"/>
      <c r="H1" s="326"/>
      <c r="I1" s="326"/>
      <c r="J1" s="326"/>
      <c r="K1" s="326"/>
      <c r="L1" s="326"/>
      <c r="M1" s="326"/>
      <c r="N1" s="326"/>
      <c r="O1" s="326"/>
      <c r="Y1" s="327"/>
    </row>
    <row r="2" spans="2:25" ht="12" customHeight="1" x14ac:dyDescent="0.25">
      <c r="G2" s="326"/>
      <c r="H2" s="326"/>
      <c r="I2" s="326"/>
      <c r="J2" s="326"/>
      <c r="K2" s="326"/>
      <c r="L2" s="326"/>
      <c r="M2" s="326"/>
      <c r="N2" s="326"/>
      <c r="O2" s="326"/>
    </row>
    <row r="3" spans="2:25" ht="12" customHeight="1" x14ac:dyDescent="0.25">
      <c r="G3" s="326"/>
      <c r="H3" s="326"/>
      <c r="I3" s="326"/>
      <c r="J3" s="326"/>
      <c r="K3" s="326"/>
      <c r="L3" s="326"/>
      <c r="M3" s="326"/>
      <c r="N3" s="326"/>
      <c r="O3" s="326"/>
    </row>
    <row r="4" spans="2:25" ht="12" customHeight="1" x14ac:dyDescent="0.25">
      <c r="G4" s="326"/>
      <c r="H4" s="326"/>
      <c r="I4" s="326"/>
      <c r="J4" s="326"/>
      <c r="K4" s="326"/>
      <c r="L4" s="326"/>
      <c r="M4" s="326"/>
      <c r="N4" s="326"/>
      <c r="O4" s="326"/>
    </row>
    <row r="5" spans="2:25" ht="23.25" customHeight="1" x14ac:dyDescent="0.25">
      <c r="B5" s="415" t="s">
        <v>162</v>
      </c>
      <c r="C5" s="416"/>
      <c r="D5" s="416"/>
      <c r="E5" s="416"/>
      <c r="F5" s="416"/>
      <c r="G5" s="416"/>
      <c r="H5" s="416"/>
      <c r="I5" s="416"/>
      <c r="J5" s="416"/>
      <c r="K5" s="416"/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5"/>
      <c r="W5" s="405"/>
      <c r="X5" s="406"/>
    </row>
    <row r="6" spans="2:25" ht="23.25" customHeight="1" x14ac:dyDescent="0.25">
      <c r="B6" s="417"/>
      <c r="C6" s="418"/>
      <c r="D6" s="418"/>
      <c r="E6" s="418"/>
      <c r="F6" s="418"/>
      <c r="G6" s="418"/>
      <c r="H6" s="418"/>
      <c r="I6" s="418"/>
      <c r="J6" s="418"/>
      <c r="K6" s="418"/>
      <c r="L6" s="407"/>
      <c r="M6" s="407"/>
      <c r="N6" s="407"/>
      <c r="O6" s="407"/>
      <c r="P6" s="407"/>
      <c r="Q6" s="407"/>
      <c r="R6" s="407"/>
      <c r="S6" s="407"/>
      <c r="T6" s="407"/>
      <c r="U6" s="407"/>
      <c r="V6" s="407"/>
      <c r="W6" s="407"/>
      <c r="X6" s="408"/>
    </row>
    <row r="7" spans="2:25" ht="12" customHeight="1" x14ac:dyDescent="0.25">
      <c r="G7" s="326"/>
      <c r="H7" s="326"/>
      <c r="I7" s="326"/>
      <c r="J7" s="326"/>
      <c r="K7" s="326"/>
      <c r="L7" s="326"/>
      <c r="M7" s="326"/>
      <c r="N7" s="326"/>
      <c r="O7" s="326"/>
      <c r="S7" s="412" t="s">
        <v>132</v>
      </c>
      <c r="T7" s="413"/>
      <c r="U7" s="413"/>
      <c r="V7" s="413"/>
      <c r="W7" s="413"/>
      <c r="X7" s="414"/>
    </row>
    <row r="8" spans="2:25" ht="12" customHeight="1" x14ac:dyDescent="0.25">
      <c r="B8" s="328" t="s">
        <v>133</v>
      </c>
      <c r="C8" s="329">
        <v>1</v>
      </c>
      <c r="D8" s="330">
        <f t="shared" ref="D8:D39" si="0">VLOOKUP(C8,$V$8:$X$200,2,FALSE)</f>
        <v>2515</v>
      </c>
      <c r="E8" s="331" t="str">
        <f>IF(ISBLANK(D8),"",IF(EXACT(D8,"-"),"BYE",VLOOKUP(D8,Inscripcion!$A$1:$E$200,2,FALSE)))</f>
        <v>Gabriel Chavez Quiros</v>
      </c>
      <c r="F8" s="332" t="str">
        <f>IF(EXACT(D8,"-"),"",VLOOKUP(D8,Inscripcion!$A$1:$E$200,3,FALSE))</f>
        <v>Santa Ana</v>
      </c>
      <c r="G8" s="333">
        <v>2515</v>
      </c>
      <c r="H8" s="333"/>
      <c r="I8" s="333"/>
      <c r="J8" s="333"/>
      <c r="K8" s="333"/>
      <c r="L8" s="333"/>
      <c r="M8" s="326"/>
      <c r="P8" s="334" t="s">
        <v>134</v>
      </c>
      <c r="Q8" s="335">
        <v>1</v>
      </c>
      <c r="R8" s="336" t="s">
        <v>105</v>
      </c>
      <c r="S8" s="337">
        <v>2515</v>
      </c>
      <c r="T8" s="338" t="str">
        <f>IF(ISBLANK(S8),"",VLOOKUP(S8,Inscripcion!$A$1:$E$200,2,FALSE))</f>
        <v>Gabriel Chavez Quiros</v>
      </c>
      <c r="U8" s="332" t="str">
        <f>IF(ISBLANK(S8),"",VLOOKUP(S8,Inscripcion!$A$1:$E$200,3,FALSE))</f>
        <v>Santa Ana</v>
      </c>
      <c r="V8" s="339">
        <f>VLOOKUP(R8,Rifa!$A$1:$C$100,2,FALSE)</f>
        <v>1</v>
      </c>
      <c r="W8" s="340">
        <f>IF(ISBLANK(S8), "-", S8)</f>
        <v>2515</v>
      </c>
      <c r="X8" s="341" t="str">
        <f t="shared" ref="X8:X23" si="1">IF(V8=0,0,IF(V8&lt;17,"UP","DO"))</f>
        <v>UP</v>
      </c>
    </row>
    <row r="9" spans="2:25" ht="12" customHeight="1" x14ac:dyDescent="0.25">
      <c r="B9" s="342"/>
      <c r="C9" s="329">
        <v>2</v>
      </c>
      <c r="D9" s="330" t="str">
        <f t="shared" si="0"/>
        <v>-</v>
      </c>
      <c r="E9" s="331" t="str">
        <f>IF(ISBLANK(D9),"",IF(EXACT(D9,"-"),"BYE",VLOOKUP(D9,Inscripcion!$A$1:$E$200,2,FALSE)))</f>
        <v>BYE</v>
      </c>
      <c r="F9" s="332" t="str">
        <f>IF(EXACT(D9,"-"),"",VLOOKUP(D9,Inscripcion!$A$1:$E$200,3,FALSE))</f>
        <v/>
      </c>
      <c r="G9" s="343"/>
      <c r="H9" s="333">
        <v>2515</v>
      </c>
      <c r="I9" s="333"/>
      <c r="J9" s="333"/>
      <c r="K9" s="333"/>
      <c r="L9" s="333"/>
      <c r="M9" s="326"/>
      <c r="P9" s="344" t="s">
        <v>134</v>
      </c>
      <c r="Q9" s="345">
        <v>2</v>
      </c>
      <c r="R9" s="346" t="s">
        <v>131</v>
      </c>
      <c r="S9" s="347">
        <v>2855</v>
      </c>
      <c r="T9" s="338" t="str">
        <f>IF(ISBLANK(S9),"",VLOOKUP(S9,Inscripcion!$A$1:$E$200,2,FALSE))</f>
        <v>Sebastian Alberto Aviles Brenes</v>
      </c>
      <c r="U9" s="332" t="str">
        <f>IF(ISBLANK(S9),"",VLOOKUP(S9,Inscripcion!$A$1:$E$200,3,FALSE))</f>
        <v>Esparza</v>
      </c>
      <c r="V9" s="339">
        <f>VLOOKUP(R9,Rifa!$A$1:$C$100,2,FALSE)</f>
        <v>32</v>
      </c>
      <c r="W9" s="340">
        <f t="shared" ref="W9:W23" si="2">IF(ISBLANK(S9),"-",S9)</f>
        <v>2855</v>
      </c>
      <c r="X9" s="348" t="str">
        <f t="shared" si="1"/>
        <v>DO</v>
      </c>
    </row>
    <row r="10" spans="2:25" ht="12" customHeight="1" x14ac:dyDescent="0.25">
      <c r="B10" s="349" t="s">
        <v>135</v>
      </c>
      <c r="C10" s="329">
        <v>3</v>
      </c>
      <c r="D10" s="330">
        <f t="shared" si="0"/>
        <v>3984</v>
      </c>
      <c r="E10" s="338" t="str">
        <f>IF(ISBLANK(D10),"",IF(EXACT(D10,"-"),"BYE",VLOOKUP(D10,Inscripcion!$A$1:$E$200,2,FALSE)))</f>
        <v>Fabián Sosa Cambronero</v>
      </c>
      <c r="F10" s="332" t="str">
        <f>IF(EXACT(D10,"-"),"",VLOOKUP(D10,Inscripcion!$A$1:$E$200,3,FALSE))</f>
        <v>Esparza</v>
      </c>
      <c r="G10" s="350">
        <v>3306</v>
      </c>
      <c r="H10" s="351"/>
      <c r="I10" s="333"/>
      <c r="J10" s="333"/>
      <c r="K10" s="333"/>
      <c r="L10" s="333"/>
      <c r="M10" s="326"/>
      <c r="N10" s="326"/>
      <c r="O10" s="326"/>
      <c r="P10" s="352" t="s">
        <v>134</v>
      </c>
      <c r="Q10" s="353">
        <v>3</v>
      </c>
      <c r="R10" s="354" t="s">
        <v>119</v>
      </c>
      <c r="S10" s="347">
        <v>3722</v>
      </c>
      <c r="T10" s="338" t="str">
        <f>IF(ISBLANK(S10),"",VLOOKUP(S10,Inscripcion!$A$1:$E$200,2,FALSE))</f>
        <v>Matías Pérez De La Cuesta</v>
      </c>
      <c r="U10" s="332" t="str">
        <f>IF(ISBLANK(S10),"",VLOOKUP(S10,Inscripcion!$A$1:$E$200,3,FALSE))</f>
        <v>Escazú</v>
      </c>
      <c r="V10" s="339">
        <v>16</v>
      </c>
      <c r="W10" s="340">
        <f t="shared" si="2"/>
        <v>3722</v>
      </c>
      <c r="X10" s="348" t="str">
        <f t="shared" si="1"/>
        <v>UP</v>
      </c>
      <c r="Y10" s="355"/>
    </row>
    <row r="11" spans="2:25" ht="12" customHeight="1" x14ac:dyDescent="0.25">
      <c r="B11" s="356" t="s">
        <v>136</v>
      </c>
      <c r="C11" s="357">
        <v>4</v>
      </c>
      <c r="D11" s="358">
        <f t="shared" si="0"/>
        <v>3306</v>
      </c>
      <c r="E11" s="359" t="str">
        <f>IF(ISBLANK(D11),"",IF(EXACT(D11,"-"),"BYE",VLOOKUP(D11,Inscripcion!$A$1:$E$200,2,FALSE)))</f>
        <v>Saul Benavides Muñoz</v>
      </c>
      <c r="F11" s="360" t="str">
        <f>IF(EXACT(D11,"-"),"",VLOOKUP(D11,Inscripcion!$A$1:$E$200,3,FALSE))</f>
        <v>San José</v>
      </c>
      <c r="G11" s="333"/>
      <c r="H11" s="361"/>
      <c r="I11" s="333">
        <v>2515</v>
      </c>
      <c r="J11" s="333"/>
      <c r="K11" s="333"/>
      <c r="L11" s="333"/>
      <c r="M11" s="326"/>
      <c r="N11" s="326"/>
      <c r="O11" s="326"/>
      <c r="P11" s="352" t="s">
        <v>134</v>
      </c>
      <c r="Q11" s="353">
        <v>4</v>
      </c>
      <c r="R11" s="354" t="s">
        <v>118</v>
      </c>
      <c r="S11" s="347">
        <v>3672</v>
      </c>
      <c r="T11" s="338" t="str">
        <f>IF(ISBLANK(S11),"",VLOOKUP(S11,Inscripcion!$A$1:$E$200,2,FALSE))</f>
        <v>Jose Ignacio Marin Garcia</v>
      </c>
      <c r="U11" s="332" t="str">
        <f>IF(ISBLANK(S11),"",VLOOKUP(S11,Inscripcion!$A$1:$E$200,3,FALSE))</f>
        <v>Santa Ana</v>
      </c>
      <c r="V11" s="339">
        <v>17</v>
      </c>
      <c r="W11" s="340">
        <f t="shared" si="2"/>
        <v>3672</v>
      </c>
      <c r="X11" s="348" t="str">
        <f t="shared" si="1"/>
        <v>DO</v>
      </c>
      <c r="Y11" s="355"/>
    </row>
    <row r="12" spans="2:25" ht="12" customHeight="1" x14ac:dyDescent="0.25">
      <c r="B12" s="362" t="s">
        <v>136</v>
      </c>
      <c r="C12" s="363">
        <v>5</v>
      </c>
      <c r="D12" s="364">
        <f t="shared" si="0"/>
        <v>3093</v>
      </c>
      <c r="E12" s="365" t="str">
        <f>IF(ISBLANK(D12),"",IF(EXACT(D12,"-"),"BYE",VLOOKUP(D12,Inscripcion!$A$1:$E$200,2,FALSE)))</f>
        <v>Asaf Caravaca Ramirez</v>
      </c>
      <c r="F12" s="366" t="str">
        <f>IF(EXACT(D12,"-"),"",VLOOKUP(D12,Inscripcion!$A$1:$E$200,3,FALSE))</f>
        <v>Esparza</v>
      </c>
      <c r="G12" s="333">
        <v>3840</v>
      </c>
      <c r="H12" s="361"/>
      <c r="I12" s="351"/>
      <c r="J12" s="333"/>
      <c r="K12" s="333"/>
      <c r="L12" s="333"/>
      <c r="M12" s="326"/>
      <c r="N12" s="326"/>
      <c r="O12" s="326"/>
      <c r="P12" s="367" t="s">
        <v>134</v>
      </c>
      <c r="Q12" s="368">
        <v>5</v>
      </c>
      <c r="R12" s="369" t="s">
        <v>125</v>
      </c>
      <c r="S12" s="347">
        <v>3747</v>
      </c>
      <c r="T12" s="338" t="str">
        <f>IF(ISBLANK(S12),"",VLOOKUP(S12,Inscripcion!$A$1:$E$200,2,FALSE))</f>
        <v>Luis Alonso Villalobos</v>
      </c>
      <c r="U12" s="332" t="str">
        <f>IF(ISBLANK(S12),"",VLOOKUP(S12,Inscripcion!$A$1:$E$200,3,FALSE))</f>
        <v>Esparza</v>
      </c>
      <c r="V12" s="339">
        <f>VLOOKUP(R12,Rifa!$A$1:$C$100,2,FALSE)</f>
        <v>25</v>
      </c>
      <c r="W12" s="340">
        <f t="shared" si="2"/>
        <v>3747</v>
      </c>
      <c r="X12" s="348" t="str">
        <f t="shared" si="1"/>
        <v>DO</v>
      </c>
      <c r="Y12" s="355"/>
    </row>
    <row r="13" spans="2:25" ht="12" customHeight="1" x14ac:dyDescent="0.25">
      <c r="B13" s="349" t="s">
        <v>135</v>
      </c>
      <c r="C13" s="329">
        <v>6</v>
      </c>
      <c r="D13" s="330">
        <f t="shared" si="0"/>
        <v>3840</v>
      </c>
      <c r="E13" s="331" t="str">
        <f>IF(ISBLANK(D13),"",IF(EXACT(D13,"-"),"BYE",VLOOKUP(D13,Inscripcion!$A$1:$E$200,2,FALSE)))</f>
        <v>Isaac Josue Arguedas Suarez</v>
      </c>
      <c r="F13" s="332" t="str">
        <f>IF(EXACT(D13,"-"),"",VLOOKUP(D13,Inscripcion!$A$1:$E$200,3,FALSE))</f>
        <v>Perez Zeledon</v>
      </c>
      <c r="G13" s="343"/>
      <c r="H13" s="370">
        <v>3895</v>
      </c>
      <c r="I13" s="361"/>
      <c r="J13" s="333"/>
      <c r="K13" s="333"/>
      <c r="L13" s="333"/>
      <c r="M13" s="326"/>
      <c r="N13" s="326"/>
      <c r="O13" s="326"/>
      <c r="P13" s="367" t="s">
        <v>134</v>
      </c>
      <c r="Q13" s="368">
        <v>6</v>
      </c>
      <c r="R13" s="369" t="s">
        <v>112</v>
      </c>
      <c r="S13" s="347">
        <v>3634</v>
      </c>
      <c r="T13" s="338" t="str">
        <f>IF(ISBLANK(S13),"",VLOOKUP(S13,Inscripcion!$A$1:$E$200,2,FALSE))</f>
        <v>Yuen Zuñiga Murillo</v>
      </c>
      <c r="U13" s="332" t="str">
        <f>IF(ISBLANK(S13),"",VLOOKUP(S13,Inscripcion!$A$1:$E$200,3,FALSE))</f>
        <v>Corredores</v>
      </c>
      <c r="V13" s="339">
        <v>9</v>
      </c>
      <c r="W13" s="340">
        <f t="shared" si="2"/>
        <v>3634</v>
      </c>
      <c r="X13" s="348" t="str">
        <f t="shared" si="1"/>
        <v>UP</v>
      </c>
      <c r="Y13" s="355"/>
    </row>
    <row r="14" spans="2:25" ht="12" customHeight="1" x14ac:dyDescent="0.25">
      <c r="B14" s="349" t="s">
        <v>135</v>
      </c>
      <c r="C14" s="329">
        <v>7</v>
      </c>
      <c r="D14" s="330">
        <f t="shared" si="0"/>
        <v>3985</v>
      </c>
      <c r="E14" s="338" t="str">
        <f>IF(ISBLANK(D14),"",IF(EXACT(D14,"-"),"BYE",VLOOKUP(D14,Inscripcion!$A$1:$E$200,2,FALSE)))</f>
        <v>Ariel Martínez Montenegro</v>
      </c>
      <c r="F14" s="332" t="str">
        <f>IF(EXACT(D14,"-"),"",VLOOKUP(D14,Inscripcion!$A$1:$E$200,3,FALSE))</f>
        <v>Pérez Zeledón</v>
      </c>
      <c r="G14" s="350">
        <v>3985</v>
      </c>
      <c r="H14" s="333"/>
      <c r="I14" s="361"/>
      <c r="J14" s="333"/>
      <c r="K14" s="333"/>
      <c r="L14" s="333"/>
      <c r="M14" s="326"/>
      <c r="N14" s="326"/>
      <c r="O14" s="326"/>
      <c r="P14" s="367" t="s">
        <v>134</v>
      </c>
      <c r="Q14" s="368">
        <v>7</v>
      </c>
      <c r="R14" s="369" t="s">
        <v>113</v>
      </c>
      <c r="S14" s="347">
        <v>3387</v>
      </c>
      <c r="T14" s="338" t="str">
        <f>IF(ISBLANK(S14),"",VLOOKUP(S14,Inscripcion!$A$1:$E$200,2,FALSE))</f>
        <v>Gabriel Alberto Ramirez Jaimes</v>
      </c>
      <c r="U14" s="332" t="str">
        <f>IF(ISBLANK(S14),"",VLOOKUP(S14,Inscripcion!$A$1:$E$200,3,FALSE))</f>
        <v>Escazu</v>
      </c>
      <c r="V14" s="339">
        <v>8</v>
      </c>
      <c r="W14" s="340">
        <f t="shared" si="2"/>
        <v>3387</v>
      </c>
      <c r="X14" s="348" t="str">
        <f t="shared" si="1"/>
        <v>UP</v>
      </c>
      <c r="Y14" s="355"/>
    </row>
    <row r="15" spans="2:25" ht="12" customHeight="1" x14ac:dyDescent="0.25">
      <c r="B15" s="371" t="s">
        <v>137</v>
      </c>
      <c r="C15" s="372">
        <v>8</v>
      </c>
      <c r="D15" s="373">
        <f t="shared" si="0"/>
        <v>3387</v>
      </c>
      <c r="E15" s="374" t="str">
        <f>IF(ISBLANK(D15),"",IF(EXACT(D15,"-"),"BYE",VLOOKUP(D15,Inscripcion!$A$1:$E$200,2,FALSE)))</f>
        <v>Gabriel Alberto Ramirez Jaimes</v>
      </c>
      <c r="F15" s="375" t="str">
        <f>IF(EXACT(D15,"-"),"",VLOOKUP(D15,Inscripcion!$A$1:$E$200,3,FALSE))</f>
        <v>Escazu</v>
      </c>
      <c r="G15" s="333"/>
      <c r="H15" s="333"/>
      <c r="I15" s="361"/>
      <c r="J15" s="333">
        <v>2515</v>
      </c>
      <c r="K15" s="333"/>
      <c r="L15" s="333"/>
      <c r="M15" s="326"/>
      <c r="N15" s="326"/>
      <c r="O15" s="326"/>
      <c r="P15" s="367" t="s">
        <v>134</v>
      </c>
      <c r="Q15" s="368">
        <v>8</v>
      </c>
      <c r="R15" s="369" t="s">
        <v>124</v>
      </c>
      <c r="S15" s="347">
        <v>3876</v>
      </c>
      <c r="T15" s="338" t="str">
        <f>IF(ISBLANK(S15),"",VLOOKUP(S15,Inscripcion!$A$1:$E$200,2,FALSE))</f>
        <v>Ernesto Hidalgo Araya</v>
      </c>
      <c r="U15" s="332" t="str">
        <f>IF(ISBLANK(S15),"",VLOOKUP(S15,Inscripcion!$A$1:$E$200,3,FALSE))</f>
        <v>Escazu</v>
      </c>
      <c r="V15" s="339">
        <f>VLOOKUP(R15,Rifa!$A$1:$C$100,2,FALSE)</f>
        <v>24</v>
      </c>
      <c r="W15" s="340">
        <f t="shared" si="2"/>
        <v>3876</v>
      </c>
      <c r="X15" s="348" t="str">
        <f t="shared" si="1"/>
        <v>DO</v>
      </c>
      <c r="Y15" s="355"/>
    </row>
    <row r="16" spans="2:25" ht="12" customHeight="1" x14ac:dyDescent="0.25">
      <c r="B16" s="376" t="s">
        <v>137</v>
      </c>
      <c r="C16" s="363">
        <v>9</v>
      </c>
      <c r="D16" s="364">
        <f t="shared" si="0"/>
        <v>3634</v>
      </c>
      <c r="E16" s="365" t="str">
        <f>IF(ISBLANK(D16),"",IF(EXACT(D16,"-"),"BYE",VLOOKUP(D16,Inscripcion!$A$1:$E$200,2,FALSE)))</f>
        <v>Yuen Zuñiga Murillo</v>
      </c>
      <c r="F16" s="366" t="str">
        <f>IF(EXACT(D16,"-"),"",VLOOKUP(D16,Inscripcion!$A$1:$E$200,3,FALSE))</f>
        <v>Corredores</v>
      </c>
      <c r="G16" s="333">
        <v>3634</v>
      </c>
      <c r="H16" s="333"/>
      <c r="I16" s="361"/>
      <c r="J16" s="409"/>
      <c r="K16" s="333"/>
      <c r="L16" s="333"/>
      <c r="M16" s="326"/>
      <c r="N16" s="326"/>
      <c r="O16" s="326"/>
      <c r="P16" s="377" t="s">
        <v>134</v>
      </c>
      <c r="Q16" s="378">
        <v>9</v>
      </c>
      <c r="R16" s="379" t="s">
        <v>128</v>
      </c>
      <c r="S16" s="347">
        <v>2883</v>
      </c>
      <c r="T16" s="338" t="str">
        <f>IF(ISBLANK(S16),"",VLOOKUP(S16,Inscripcion!$A$1:$E$200,2,FALSE))</f>
        <v>David Josue Sanchez Murillo</v>
      </c>
      <c r="U16" s="332" t="str">
        <f>IF(ISBLANK(S16),"",VLOOKUP(S16,Inscripcion!$A$1:$E$200,3,FALSE))</f>
        <v>Alajuela</v>
      </c>
      <c r="V16" s="339">
        <f>VLOOKUP(R16,Rifa!$A$1:$C$100,2,FALSE)</f>
        <v>28</v>
      </c>
      <c r="W16" s="340">
        <f t="shared" si="2"/>
        <v>2883</v>
      </c>
      <c r="X16" s="348" t="str">
        <f t="shared" si="1"/>
        <v>DO</v>
      </c>
      <c r="Y16" s="355"/>
    </row>
    <row r="17" spans="2:25" ht="12" customHeight="1" x14ac:dyDescent="0.25">
      <c r="B17" s="349" t="s">
        <v>135</v>
      </c>
      <c r="C17" s="329">
        <v>10</v>
      </c>
      <c r="D17" s="330" t="str">
        <f t="shared" si="0"/>
        <v>-</v>
      </c>
      <c r="E17" s="331" t="str">
        <f>IF(ISBLANK(D17),"",IF(EXACT(D17,"-"),"BYE",VLOOKUP(D17,Inscripcion!$A$1:$E$200,2,FALSE)))</f>
        <v>BYE</v>
      </c>
      <c r="F17" s="332" t="str">
        <f>IF(EXACT(D17,"-"),"",VLOOKUP(D17,Inscripcion!$A$1:$E$200,3,FALSE))</f>
        <v/>
      </c>
      <c r="G17" s="343"/>
      <c r="H17" s="333">
        <v>3153</v>
      </c>
      <c r="I17" s="361"/>
      <c r="J17" s="361"/>
      <c r="K17" s="333"/>
      <c r="L17" s="333"/>
      <c r="M17" s="326"/>
      <c r="N17" s="326"/>
      <c r="O17" s="326"/>
      <c r="P17" s="377" t="s">
        <v>134</v>
      </c>
      <c r="Q17" s="378">
        <v>10</v>
      </c>
      <c r="R17" s="379" t="s">
        <v>109</v>
      </c>
      <c r="S17" s="347">
        <v>3093</v>
      </c>
      <c r="T17" s="338" t="str">
        <f>IF(ISBLANK(S17),"",VLOOKUP(S17,Inscripcion!$A$1:$E$200,2,FALSE))</f>
        <v>Asaf Caravaca Ramirez</v>
      </c>
      <c r="U17" s="332" t="str">
        <f>IF(ISBLANK(S17),"",VLOOKUP(S17,Inscripcion!$A$1:$E$200,3,FALSE))</f>
        <v>Esparza</v>
      </c>
      <c r="V17" s="339">
        <f>VLOOKUP(R17,Rifa!$A$1:$C$100,2,FALSE)</f>
        <v>5</v>
      </c>
      <c r="W17" s="340">
        <f t="shared" si="2"/>
        <v>3093</v>
      </c>
      <c r="X17" s="348" t="str">
        <f t="shared" si="1"/>
        <v>UP</v>
      </c>
      <c r="Y17" s="355"/>
    </row>
    <row r="18" spans="2:25" ht="12" customHeight="1" x14ac:dyDescent="0.25">
      <c r="B18" s="349" t="s">
        <v>135</v>
      </c>
      <c r="C18" s="329">
        <v>11</v>
      </c>
      <c r="D18" s="330">
        <f t="shared" si="0"/>
        <v>3153</v>
      </c>
      <c r="E18" s="338" t="str">
        <f>IF(ISBLANK(D18),"",IF(EXACT(D18,"-"),"BYE",VLOOKUP(D18,Inscripcion!$A$1:$E$200,2,FALSE)))</f>
        <v>Ariel Ignacio Bartels Barquero</v>
      </c>
      <c r="F18" s="332" t="str">
        <f>IF(EXACT(D18,"-"),"",VLOOKUP(D18,Inscripcion!$A$1:$E$200,3,FALSE))</f>
        <v>PEREZ ZELEDON</v>
      </c>
      <c r="G18" s="350">
        <v>3153</v>
      </c>
      <c r="H18" s="351"/>
      <c r="I18" s="361"/>
      <c r="J18" s="361"/>
      <c r="K18" s="333"/>
      <c r="L18" s="333"/>
      <c r="M18" s="326"/>
      <c r="N18" s="326"/>
      <c r="O18" s="326"/>
      <c r="P18" s="377" t="s">
        <v>134</v>
      </c>
      <c r="Q18" s="378">
        <v>11</v>
      </c>
      <c r="R18" s="379" t="s">
        <v>121</v>
      </c>
      <c r="S18" s="347">
        <v>3309</v>
      </c>
      <c r="T18" s="338" t="str">
        <f>IF(ISBLANK(S18),"",VLOOKUP(S18,Inscripcion!$A$1:$E$200,2,FALSE))</f>
        <v>Sebastian Masis Murillo</v>
      </c>
      <c r="U18" s="332" t="str">
        <f>IF(ISBLANK(S18),"",VLOOKUP(S18,Inscripcion!$A$1:$E$200,3,FALSE))</f>
        <v>Cartago</v>
      </c>
      <c r="V18" s="339">
        <f>VLOOKUP(R18,Rifa!$A$1:$C$100,2,FALSE)</f>
        <v>20</v>
      </c>
      <c r="W18" s="340">
        <f t="shared" si="2"/>
        <v>3309</v>
      </c>
      <c r="X18" s="348" t="str">
        <f t="shared" si="1"/>
        <v>DO</v>
      </c>
      <c r="Y18" s="355"/>
    </row>
    <row r="19" spans="2:25" ht="12" customHeight="1" x14ac:dyDescent="0.25">
      <c r="B19" s="356" t="s">
        <v>136</v>
      </c>
      <c r="C19" s="357">
        <v>12</v>
      </c>
      <c r="D19" s="358">
        <f t="shared" si="0"/>
        <v>3380</v>
      </c>
      <c r="E19" s="359" t="str">
        <f>IF(ISBLANK(D19),"",IF(EXACT(D19,"-"),"BYE",VLOOKUP(D19,Inscripcion!$A$1:$E$200,2,FALSE)))</f>
        <v>Steven Andrey Soto Nuñez</v>
      </c>
      <c r="F19" s="360" t="str">
        <f>IF(EXACT(D19,"-"),"",VLOOKUP(D19,Inscripcion!$A$1:$E$200,3,FALSE))</f>
        <v>Esparza</v>
      </c>
      <c r="G19" s="333"/>
      <c r="H19" s="361"/>
      <c r="I19" s="370">
        <v>3153</v>
      </c>
      <c r="J19" s="361"/>
      <c r="K19" s="333"/>
      <c r="L19" s="333"/>
      <c r="M19" s="326"/>
      <c r="N19" s="326"/>
      <c r="O19" s="326"/>
      <c r="P19" s="377" t="s">
        <v>134</v>
      </c>
      <c r="Q19" s="378">
        <v>12</v>
      </c>
      <c r="R19" s="379" t="s">
        <v>115</v>
      </c>
      <c r="S19" s="347">
        <v>3380</v>
      </c>
      <c r="T19" s="338" t="str">
        <f>IF(ISBLANK(S19),"",VLOOKUP(S19,Inscripcion!$A$1:$E$200,2,FALSE))</f>
        <v>Steven Andrey Soto Nuñez</v>
      </c>
      <c r="U19" s="332" t="str">
        <f>IF(ISBLANK(S19),"",VLOOKUP(S19,Inscripcion!$A$1:$E$200,3,FALSE))</f>
        <v>Esparza</v>
      </c>
      <c r="V19" s="339">
        <f>VLOOKUP(R19,Rifa!$A$1:$C$100,2,FALSE)</f>
        <v>12</v>
      </c>
      <c r="W19" s="340">
        <f t="shared" si="2"/>
        <v>3380</v>
      </c>
      <c r="X19" s="348" t="str">
        <f t="shared" si="1"/>
        <v>UP</v>
      </c>
      <c r="Y19" s="355"/>
    </row>
    <row r="20" spans="2:25" ht="12" customHeight="1" x14ac:dyDescent="0.25">
      <c r="B20" s="362" t="s">
        <v>136</v>
      </c>
      <c r="C20" s="363">
        <v>13</v>
      </c>
      <c r="D20" s="364">
        <f t="shared" si="0"/>
        <v>3510</v>
      </c>
      <c r="E20" s="365" t="str">
        <f>IF(ISBLANK(D20),"",IF(EXACT(D20,"-"),"BYE",VLOOKUP(D20,Inscripcion!$A$1:$E$200,2,FALSE)))</f>
        <v>Fernando Jose Martinez Picado</v>
      </c>
      <c r="F20" s="366" t="str">
        <f>IF(EXACT(D20,"-"),"",VLOOKUP(D20,Inscripcion!$A$1:$E$200,3,FALSE))</f>
        <v>Corredores</v>
      </c>
      <c r="G20" s="333">
        <v>3510</v>
      </c>
      <c r="H20" s="361"/>
      <c r="I20" s="333"/>
      <c r="J20" s="361"/>
      <c r="K20" s="333"/>
      <c r="L20" s="333"/>
      <c r="M20" s="326"/>
      <c r="N20" s="326"/>
      <c r="O20" s="326"/>
      <c r="P20" s="377" t="s">
        <v>134</v>
      </c>
      <c r="Q20" s="378">
        <v>13</v>
      </c>
      <c r="R20" s="379" t="s">
        <v>122</v>
      </c>
      <c r="S20" s="347">
        <v>3944</v>
      </c>
      <c r="T20" s="338" t="str">
        <f>IF(ISBLANK(S20),"",VLOOKUP(S20,Inscripcion!$A$1:$E$200,2,FALSE))</f>
        <v>Juan Pablo Bolaños Cordero</v>
      </c>
      <c r="U20" s="332" t="str">
        <f>IF(ISBLANK(S20),"",VLOOKUP(S20,Inscripcion!$A$1:$E$200,3,FALSE))</f>
        <v>San Jose</v>
      </c>
      <c r="V20" s="339">
        <f>VLOOKUP(R20,Rifa!$A$1:$C$100,2,FALSE)</f>
        <v>21</v>
      </c>
      <c r="W20" s="340">
        <f t="shared" si="2"/>
        <v>3944</v>
      </c>
      <c r="X20" s="348" t="str">
        <f t="shared" si="1"/>
        <v>DO</v>
      </c>
      <c r="Y20" s="326"/>
    </row>
    <row r="21" spans="2:25" ht="12" customHeight="1" x14ac:dyDescent="0.25">
      <c r="B21" s="349" t="s">
        <v>135</v>
      </c>
      <c r="C21" s="329">
        <v>14</v>
      </c>
      <c r="D21" s="330">
        <f t="shared" si="0"/>
        <v>3459</v>
      </c>
      <c r="E21" s="331" t="str">
        <f>IF(ISBLANK(D21),"",IF(EXACT(D21,"-"),"BYE",VLOOKUP(D21,Inscripcion!$A$1:$E$200,2,FALSE)))</f>
        <v>Christian Carvajal Diaz</v>
      </c>
      <c r="F21" s="332" t="str">
        <f>IF(EXACT(D21,"-"),"",VLOOKUP(D21,Inscripcion!$A$1:$E$200,3,FALSE))</f>
        <v>Esparza</v>
      </c>
      <c r="G21" s="343"/>
      <c r="H21" s="370">
        <v>3722</v>
      </c>
      <c r="I21" s="333"/>
      <c r="J21" s="361"/>
      <c r="K21" s="333"/>
      <c r="L21" s="333"/>
      <c r="M21" s="326"/>
      <c r="N21" s="326"/>
      <c r="O21" s="326"/>
      <c r="P21" s="377" t="s">
        <v>134</v>
      </c>
      <c r="Q21" s="378">
        <v>14</v>
      </c>
      <c r="R21" s="379" t="s">
        <v>138</v>
      </c>
      <c r="S21" s="347"/>
      <c r="T21" s="338" t="str">
        <f>IF(ISBLANK(S21),"",VLOOKUP(S21,Inscripcion!$A$1:$E$200,2,FALSE))</f>
        <v/>
      </c>
      <c r="U21" s="332" t="str">
        <f>IF(ISBLANK(S21),"",VLOOKUP(S21,Inscripcion!$A$1:$E$200,3,FALSE))</f>
        <v/>
      </c>
      <c r="V21" s="339" t="e">
        <f>VLOOKUP(R21,Rifa!$A$1:$C$100,2,FALSE)</f>
        <v>#N/A</v>
      </c>
      <c r="W21" s="340" t="str">
        <f t="shared" si="2"/>
        <v>-</v>
      </c>
      <c r="X21" s="348" t="e">
        <f t="shared" si="1"/>
        <v>#N/A</v>
      </c>
      <c r="Y21" s="326"/>
    </row>
    <row r="22" spans="2:25" ht="12" customHeight="1" x14ac:dyDescent="0.25">
      <c r="B22" s="342"/>
      <c r="C22" s="329">
        <v>15</v>
      </c>
      <c r="D22" s="330" t="str">
        <f t="shared" si="0"/>
        <v>-</v>
      </c>
      <c r="E22" s="338" t="str">
        <f>IF(ISBLANK(D22),"",IF(EXACT(D22,"-"),"BYE",VLOOKUP(D22,Inscripcion!$A$1:$E$200,2,FALSE)))</f>
        <v>BYE</v>
      </c>
      <c r="F22" s="332" t="str">
        <f>IF(EXACT(D22,"-"),"",VLOOKUP(D22,Inscripcion!$A$1:$E$200,3,FALSE))</f>
        <v/>
      </c>
      <c r="G22" s="350">
        <v>3722</v>
      </c>
      <c r="H22" s="333"/>
      <c r="I22" s="333"/>
      <c r="J22" s="361"/>
      <c r="K22" s="333"/>
      <c r="L22" s="333"/>
      <c r="M22" s="326"/>
      <c r="N22" s="326"/>
      <c r="O22" s="326"/>
      <c r="P22" s="377" t="s">
        <v>134</v>
      </c>
      <c r="Q22" s="378">
        <v>15</v>
      </c>
      <c r="R22" s="379" t="s">
        <v>139</v>
      </c>
      <c r="S22" s="347"/>
      <c r="T22" s="338" t="str">
        <f>IF(ISBLANK(S22),"",VLOOKUP(S22,Inscripcion!$A$1:$E$200,2,FALSE))</f>
        <v/>
      </c>
      <c r="U22" s="332" t="str">
        <f>IF(ISBLANK(S22),"",VLOOKUP(S22,Inscripcion!$A$1:$E$200,3,FALSE))</f>
        <v/>
      </c>
      <c r="V22" s="339" t="e">
        <f>VLOOKUP(R22,Rifa!$A$1:$C$100,2,FALSE)</f>
        <v>#N/A</v>
      </c>
      <c r="W22" s="340" t="str">
        <f t="shared" si="2"/>
        <v>-</v>
      </c>
      <c r="X22" s="348" t="e">
        <f t="shared" si="1"/>
        <v>#N/A</v>
      </c>
      <c r="Y22" s="326"/>
    </row>
    <row r="23" spans="2:25" ht="12" customHeight="1" x14ac:dyDescent="0.25">
      <c r="B23" s="380" t="s">
        <v>140</v>
      </c>
      <c r="C23" s="381">
        <v>16</v>
      </c>
      <c r="D23" s="382">
        <f t="shared" si="0"/>
        <v>3722</v>
      </c>
      <c r="E23" s="383" t="str">
        <f>IF(ISBLANK(D23),"",IF(EXACT(D23,"-"),"BYE",VLOOKUP(D23,Inscripcion!$A$1:$E$200,2,FALSE)))</f>
        <v>Matías Pérez De La Cuesta</v>
      </c>
      <c r="F23" s="384" t="str">
        <f>IF(EXACT(D23,"-"),"",VLOOKUP(D23,Inscripcion!$A$1:$E$200,3,FALSE))</f>
        <v>Escazú</v>
      </c>
      <c r="G23" s="333"/>
      <c r="H23" s="333"/>
      <c r="I23" s="333"/>
      <c r="J23" s="333"/>
      <c r="K23" s="385">
        <v>2515</v>
      </c>
      <c r="L23" s="333"/>
      <c r="M23" s="326"/>
      <c r="N23" s="326"/>
      <c r="O23" s="326"/>
      <c r="P23" s="377" t="s">
        <v>134</v>
      </c>
      <c r="Q23" s="378">
        <v>16</v>
      </c>
      <c r="R23" s="379" t="s">
        <v>141</v>
      </c>
      <c r="S23" s="347"/>
      <c r="T23" s="338" t="str">
        <f>IF(ISBLANK(S23),"",VLOOKUP(S23,Inscripcion!$A$1:$E$200,2,FALSE))</f>
        <v/>
      </c>
      <c r="U23" s="332" t="str">
        <f>IF(ISBLANK(S23),"",VLOOKUP(S23,Inscripcion!$A$1:$E$200,3,FALSE))</f>
        <v/>
      </c>
      <c r="V23" s="339" t="e">
        <f>VLOOKUP(R23,Rifa!$A$1:$C$100,2,FALSE)</f>
        <v>#N/A</v>
      </c>
      <c r="W23" s="340" t="str">
        <f t="shared" si="2"/>
        <v>-</v>
      </c>
      <c r="X23" s="348" t="e">
        <f t="shared" si="1"/>
        <v>#N/A</v>
      </c>
      <c r="Y23" s="326"/>
    </row>
    <row r="24" spans="2:25" ht="12" customHeight="1" x14ac:dyDescent="0.25">
      <c r="B24" s="386" t="s">
        <v>140</v>
      </c>
      <c r="C24" s="363">
        <v>17</v>
      </c>
      <c r="D24" s="364">
        <f t="shared" si="0"/>
        <v>3672</v>
      </c>
      <c r="E24" s="365" t="str">
        <f>IF(ISBLANK(D24),"",IF(EXACT(D24,"-"),"BYE",VLOOKUP(D24,Inscripcion!$A$1:$E$200,2,FALSE)))</f>
        <v>Jose Ignacio Marin Garcia</v>
      </c>
      <c r="F24" s="366" t="str">
        <f>IF(EXACT(D24,"-"),"",VLOOKUP(D24,Inscripcion!$A$1:$E$200,3,FALSE))</f>
        <v>Santa Ana</v>
      </c>
      <c r="G24" s="333">
        <v>3672</v>
      </c>
      <c r="H24" s="333"/>
      <c r="I24" s="333"/>
      <c r="J24" s="333"/>
      <c r="K24" s="387"/>
      <c r="L24" s="333"/>
      <c r="M24" s="326"/>
      <c r="N24" s="326"/>
      <c r="O24" s="326"/>
      <c r="Y24" s="326"/>
    </row>
    <row r="25" spans="2:25" ht="12" customHeight="1" x14ac:dyDescent="0.25">
      <c r="B25" s="342"/>
      <c r="C25" s="329">
        <v>18</v>
      </c>
      <c r="D25" s="330" t="str">
        <f t="shared" si="0"/>
        <v>-</v>
      </c>
      <c r="E25" s="331" t="str">
        <f>IF(ISBLANK(D25),"",IF(EXACT(D25,"-"),"BYE",VLOOKUP(D25,Inscripcion!$A$1:$E$200,2,FALSE)))</f>
        <v>BYE</v>
      </c>
      <c r="F25" s="332" t="str">
        <f>IF(EXACT(D25,"-"),"",VLOOKUP(D25,Inscripcion!$A$1:$E$200,3,FALSE))</f>
        <v/>
      </c>
      <c r="G25" s="343"/>
      <c r="H25" s="333">
        <v>3672</v>
      </c>
      <c r="I25" s="333"/>
      <c r="J25" s="361"/>
      <c r="K25" s="333"/>
      <c r="L25" s="333"/>
      <c r="M25" s="326"/>
      <c r="N25" s="326"/>
      <c r="O25" s="326"/>
      <c r="P25" s="388"/>
      <c r="Q25" s="388"/>
      <c r="R25" s="388"/>
      <c r="S25" s="412" t="s">
        <v>142</v>
      </c>
      <c r="T25" s="413"/>
      <c r="U25" s="413"/>
      <c r="V25" s="413"/>
      <c r="W25" s="413"/>
      <c r="X25" s="414"/>
      <c r="Y25" s="327"/>
    </row>
    <row r="26" spans="2:25" ht="12" customHeight="1" x14ac:dyDescent="0.25">
      <c r="B26" s="349" t="s">
        <v>135</v>
      </c>
      <c r="C26" s="329">
        <v>19</v>
      </c>
      <c r="D26" s="330">
        <f t="shared" si="0"/>
        <v>4052</v>
      </c>
      <c r="E26" s="338" t="str">
        <f>IF(ISBLANK(D26),"",IF(EXACT(D26,"-"),"BYE",VLOOKUP(D26,Inscripcion!$A$1:$E$200,2,FALSE)))</f>
        <v>Kevin Arias Bravo</v>
      </c>
      <c r="F26" s="332" t="str">
        <f>IF(EXACT(D26,"-"),"",VLOOKUP(D26,Inscripcion!$A$1:$E$200,3,FALSE))</f>
        <v>Esparza</v>
      </c>
      <c r="G26" s="350">
        <v>3309</v>
      </c>
      <c r="H26" s="351"/>
      <c r="I26" s="333"/>
      <c r="J26" s="361"/>
      <c r="K26" s="333"/>
      <c r="L26" s="333"/>
      <c r="M26" s="326"/>
      <c r="N26" s="326"/>
      <c r="O26" s="326"/>
      <c r="P26" s="389" t="s">
        <v>134</v>
      </c>
      <c r="Q26" s="390">
        <v>1</v>
      </c>
      <c r="R26" s="391" t="s">
        <v>127</v>
      </c>
      <c r="S26" s="337">
        <v>3983</v>
      </c>
      <c r="T26" s="338" t="str">
        <f>IF(ISBLANK(S26),"",VLOOKUP(S26,Inscripcion!$A$1:$E$200,2,FALSE))</f>
        <v>Andrés Mora Lazo</v>
      </c>
      <c r="U26" s="332" t="str">
        <f>IF(ISBLANK(S26),"",VLOOKUP(S26,Inscripcion!$A$1:$E$200,3,FALSE))</f>
        <v>Esparza</v>
      </c>
      <c r="V26" s="339">
        <f>VLOOKUP(R26,Rifa!$A$1:$C$100,2,FALSE)</f>
        <v>27</v>
      </c>
      <c r="W26" s="340">
        <f t="shared" ref="W26:W41" si="3">IF(ISBLANK(S26),"-",S26)</f>
        <v>3983</v>
      </c>
      <c r="X26" s="341" t="str">
        <f t="shared" ref="X26:X41" si="4">IF(X8="","",IF(X8="UP","DO",IF(X8="DO","UP","")))</f>
        <v>DO</v>
      </c>
      <c r="Y26" s="327"/>
    </row>
    <row r="27" spans="2:25" ht="12" customHeight="1" x14ac:dyDescent="0.25">
      <c r="B27" s="356" t="s">
        <v>136</v>
      </c>
      <c r="C27" s="357">
        <v>20</v>
      </c>
      <c r="D27" s="358">
        <f t="shared" si="0"/>
        <v>3309</v>
      </c>
      <c r="E27" s="359" t="str">
        <f>IF(ISBLANK(D27),"",IF(EXACT(D27,"-"),"BYE",VLOOKUP(D27,Inscripcion!$A$1:$E$200,2,FALSE)))</f>
        <v>Sebastian Masis Murillo</v>
      </c>
      <c r="F27" s="360" t="str">
        <f>IF(EXACT(D27,"-"),"",VLOOKUP(D27,Inscripcion!$A$1:$E$200,3,FALSE))</f>
        <v>Cartago</v>
      </c>
      <c r="G27" s="333"/>
      <c r="H27" s="361"/>
      <c r="I27" s="333">
        <v>3672</v>
      </c>
      <c r="J27" s="361"/>
      <c r="K27" s="333"/>
      <c r="L27" s="333"/>
      <c r="M27" s="326"/>
      <c r="N27" s="326"/>
      <c r="O27" s="326"/>
      <c r="P27" s="392" t="s">
        <v>134</v>
      </c>
      <c r="Q27" s="393">
        <v>2</v>
      </c>
      <c r="R27" s="394" t="s">
        <v>111</v>
      </c>
      <c r="S27" s="347">
        <v>3985</v>
      </c>
      <c r="T27" s="338" t="str">
        <f>IF(ISBLANK(S27),"",VLOOKUP(S27,Inscripcion!$A$1:$E$200,2,FALSE))</f>
        <v>Ariel Martínez Montenegro</v>
      </c>
      <c r="U27" s="332" t="str">
        <f>IF(ISBLANK(S27),"",VLOOKUP(S27,Inscripcion!$A$1:$E$200,3,FALSE))</f>
        <v>Pérez Zeledón</v>
      </c>
      <c r="V27" s="339">
        <f>VLOOKUP(R27,Rifa!$A$1:$C$100,2,FALSE)</f>
        <v>7</v>
      </c>
      <c r="W27" s="340">
        <f t="shared" si="3"/>
        <v>3985</v>
      </c>
      <c r="X27" s="348" t="str">
        <f t="shared" si="4"/>
        <v>UP</v>
      </c>
      <c r="Y27" s="395"/>
    </row>
    <row r="28" spans="2:25" ht="12" customHeight="1" x14ac:dyDescent="0.25">
      <c r="B28" s="362" t="s">
        <v>136</v>
      </c>
      <c r="C28" s="363">
        <v>21</v>
      </c>
      <c r="D28" s="364">
        <f t="shared" si="0"/>
        <v>3944</v>
      </c>
      <c r="E28" s="365" t="str">
        <f>IF(ISBLANK(D28),"",IF(EXACT(D28,"-"),"BYE",VLOOKUP(D28,Inscripcion!$A$1:$E$200,2,FALSE)))</f>
        <v>Juan Pablo Bolaños Cordero</v>
      </c>
      <c r="F28" s="366" t="str">
        <f>IF(EXACT(D28,"-"),"",VLOOKUP(D28,Inscripcion!$A$1:$E$200,3,FALSE))</f>
        <v>San Jose</v>
      </c>
      <c r="G28" s="333">
        <v>2623</v>
      </c>
      <c r="H28" s="361"/>
      <c r="I28" s="351"/>
      <c r="J28" s="361"/>
      <c r="K28" s="333"/>
      <c r="L28" s="333"/>
      <c r="M28" s="326"/>
      <c r="N28" s="326"/>
      <c r="O28" s="326"/>
      <c r="P28" s="392" t="s">
        <v>134</v>
      </c>
      <c r="Q28" s="393">
        <v>3</v>
      </c>
      <c r="R28" s="394" t="s">
        <v>110</v>
      </c>
      <c r="S28" s="347">
        <v>2623</v>
      </c>
      <c r="T28" s="338" t="str">
        <f>IF(ISBLANK(S28),"",VLOOKUP(S28,Inscripcion!$A$1:$E$200,2,FALSE))</f>
        <v>Rainer Mateo Monge Arroyo</v>
      </c>
      <c r="U28" s="332" t="str">
        <f>IF(ISBLANK(S28),"",VLOOKUP(S28,Inscripcion!$A$1:$E$200,3,FALSE))</f>
        <v>Esparza</v>
      </c>
      <c r="V28" s="339">
        <v>22</v>
      </c>
      <c r="W28" s="340">
        <f t="shared" si="3"/>
        <v>2623</v>
      </c>
      <c r="X28" s="348" t="str">
        <f t="shared" si="4"/>
        <v>DO</v>
      </c>
    </row>
    <row r="29" spans="2:25" ht="12" customHeight="1" x14ac:dyDescent="0.25">
      <c r="B29" s="349" t="s">
        <v>135</v>
      </c>
      <c r="C29" s="329">
        <v>22</v>
      </c>
      <c r="D29" s="330">
        <f t="shared" si="0"/>
        <v>2623</v>
      </c>
      <c r="E29" s="331" t="str">
        <f>IF(ISBLANK(D29),"",IF(EXACT(D29,"-"),"BYE",VLOOKUP(D29,Inscripcion!$A$1:$E$200,2,FALSE)))</f>
        <v>Rainer Mateo Monge Arroyo</v>
      </c>
      <c r="F29" s="332" t="str">
        <f>IF(EXACT(D29,"-"),"",VLOOKUP(D29,Inscripcion!$A$1:$E$200,3,FALSE))</f>
        <v>Esparza</v>
      </c>
      <c r="G29" s="343"/>
      <c r="H29" s="370">
        <v>2623</v>
      </c>
      <c r="I29" s="361"/>
      <c r="J29" s="361"/>
      <c r="K29" s="333"/>
      <c r="L29" s="333"/>
      <c r="M29" s="326"/>
      <c r="N29" s="326"/>
      <c r="O29" s="326"/>
      <c r="P29" s="392" t="s">
        <v>134</v>
      </c>
      <c r="Q29" s="393">
        <v>4</v>
      </c>
      <c r="R29" s="394" t="s">
        <v>123</v>
      </c>
      <c r="S29" s="347">
        <v>3984</v>
      </c>
      <c r="T29" s="338" t="str">
        <f>IF(ISBLANK(S29),"",VLOOKUP(S29,Inscripcion!$A$1:$E$200,2,FALSE))</f>
        <v>Fabián Sosa Cambronero</v>
      </c>
      <c r="U29" s="332" t="str">
        <f>IF(ISBLANK(S29),"",VLOOKUP(S29,Inscripcion!$A$1:$E$200,3,FALSE))</f>
        <v>Esparza</v>
      </c>
      <c r="V29" s="339">
        <v>3</v>
      </c>
      <c r="W29" s="340">
        <f t="shared" si="3"/>
        <v>3984</v>
      </c>
      <c r="X29" s="348" t="str">
        <f t="shared" si="4"/>
        <v>UP</v>
      </c>
    </row>
    <row r="30" spans="2:25" ht="12" customHeight="1" x14ac:dyDescent="0.25">
      <c r="B30" s="349" t="s">
        <v>135</v>
      </c>
      <c r="C30" s="329">
        <v>23</v>
      </c>
      <c r="D30" s="330" t="str">
        <f t="shared" si="0"/>
        <v>-</v>
      </c>
      <c r="E30" s="338" t="str">
        <f>IF(ISBLANK(D30),"",IF(EXACT(D30,"-"),"BYE",VLOOKUP(D30,Inscripcion!$A$1:$E$200,2,FALSE)))</f>
        <v>BYE</v>
      </c>
      <c r="F30" s="332" t="str">
        <f>IF(EXACT(D30,"-"),"",VLOOKUP(D30,Inscripcion!$A$1:$E$200,3,FALSE))</f>
        <v/>
      </c>
      <c r="G30" s="350">
        <v>3876</v>
      </c>
      <c r="H30" s="333"/>
      <c r="I30" s="361"/>
      <c r="J30" s="361"/>
      <c r="K30" s="333"/>
      <c r="L30" s="333"/>
      <c r="M30" s="326"/>
      <c r="N30" s="326"/>
      <c r="O30" s="326"/>
      <c r="P30" s="392" t="s">
        <v>134</v>
      </c>
      <c r="Q30" s="393">
        <v>5</v>
      </c>
      <c r="R30" s="394" t="s">
        <v>114</v>
      </c>
      <c r="S30" s="347">
        <v>3153</v>
      </c>
      <c r="T30" s="338" t="str">
        <f>IF(ISBLANK(S30),"",VLOOKUP(S30,Inscripcion!$A$1:$E$200,2,FALSE))</f>
        <v>Ariel Ignacio Bartels Barquero</v>
      </c>
      <c r="U30" s="332" t="str">
        <f>IF(ISBLANK(S30),"",VLOOKUP(S30,Inscripcion!$A$1:$E$200,3,FALSE))</f>
        <v>PEREZ ZELEDON</v>
      </c>
      <c r="V30" s="339">
        <f>VLOOKUP(R30,Rifa!$A$1:$C$100,2,FALSE)</f>
        <v>11</v>
      </c>
      <c r="W30" s="340">
        <f t="shared" si="3"/>
        <v>3153</v>
      </c>
      <c r="X30" s="348" t="str">
        <f t="shared" si="4"/>
        <v>UP</v>
      </c>
    </row>
    <row r="31" spans="2:25" ht="12" customHeight="1" x14ac:dyDescent="0.25">
      <c r="B31" s="371" t="s">
        <v>137</v>
      </c>
      <c r="C31" s="372">
        <v>24</v>
      </c>
      <c r="D31" s="373">
        <f t="shared" si="0"/>
        <v>3876</v>
      </c>
      <c r="E31" s="374" t="str">
        <f>IF(ISBLANK(D31),"",IF(EXACT(D31,"-"),"BYE",VLOOKUP(D31,Inscripcion!$A$1:$E$200,2,FALSE)))</f>
        <v>Ernesto Hidalgo Araya</v>
      </c>
      <c r="F31" s="375" t="str">
        <f>IF(EXACT(D31,"-"),"",VLOOKUP(D31,Inscripcion!$A$1:$E$200,3,FALSE))</f>
        <v>Escazu</v>
      </c>
      <c r="G31" s="333"/>
      <c r="H31" s="333"/>
      <c r="I31" s="361"/>
      <c r="J31" s="370">
        <v>2855</v>
      </c>
      <c r="K31" s="333"/>
      <c r="L31" s="333"/>
      <c r="M31" s="326"/>
      <c r="N31" s="326"/>
      <c r="O31" s="326"/>
      <c r="P31" s="392" t="s">
        <v>134</v>
      </c>
      <c r="Q31" s="393">
        <v>6</v>
      </c>
      <c r="R31" s="394" t="s">
        <v>126</v>
      </c>
      <c r="S31" s="347">
        <v>4052</v>
      </c>
      <c r="T31" s="338" t="str">
        <f>IF(ISBLANK(S31),"",VLOOKUP(S31,Inscripcion!$A$1:$E$200,2,FALSE))</f>
        <v>Kevin Arias Bravo</v>
      </c>
      <c r="U31" s="332" t="str">
        <f>IF(ISBLANK(S31),"",VLOOKUP(S31,Inscripcion!$A$1:$E$200,3,FALSE))</f>
        <v>Esparza</v>
      </c>
      <c r="V31" s="339">
        <v>19</v>
      </c>
      <c r="W31" s="340">
        <f t="shared" si="3"/>
        <v>4052</v>
      </c>
      <c r="X31" s="348" t="str">
        <f t="shared" si="4"/>
        <v>DO</v>
      </c>
    </row>
    <row r="32" spans="2:25" ht="12" customHeight="1" x14ac:dyDescent="0.25">
      <c r="B32" s="376" t="s">
        <v>137</v>
      </c>
      <c r="C32" s="363">
        <v>25</v>
      </c>
      <c r="D32" s="364">
        <f t="shared" si="0"/>
        <v>3747</v>
      </c>
      <c r="E32" s="365" t="str">
        <f>IF(ISBLANK(D32),"",IF(EXACT(D32,"-"),"BYE",VLOOKUP(D32,Inscripcion!$A$1:$E$200,2,FALSE)))</f>
        <v>Luis Alonso Villalobos</v>
      </c>
      <c r="F32" s="366" t="str">
        <f>IF(EXACT(D32,"-"),"",VLOOKUP(D32,Inscripcion!$A$1:$E$200,3,FALSE))</f>
        <v>Esparza</v>
      </c>
      <c r="G32" s="333">
        <v>3747</v>
      </c>
      <c r="H32" s="333"/>
      <c r="I32" s="361"/>
      <c r="J32" s="333"/>
      <c r="K32" s="333"/>
      <c r="L32" s="333"/>
      <c r="M32" s="326"/>
      <c r="N32" s="326"/>
      <c r="O32" s="326"/>
      <c r="P32" s="392" t="s">
        <v>134</v>
      </c>
      <c r="Q32" s="393">
        <v>7</v>
      </c>
      <c r="R32" s="394" t="s">
        <v>120</v>
      </c>
      <c r="S32" s="347">
        <v>4059</v>
      </c>
      <c r="T32" s="338" t="str">
        <f>IF(ISBLANK(S32),"",VLOOKUP(S32,Inscripcion!$A$1:$E$200,2,FALSE))</f>
        <v>Matias Abarca Ureña</v>
      </c>
      <c r="U32" s="332" t="str">
        <f>IF(ISBLANK(S32),"",VLOOKUP(S32,Inscripcion!$A$1:$E$200,3,FALSE))</f>
        <v>Pérez Zeledón</v>
      </c>
      <c r="V32" s="339">
        <v>26</v>
      </c>
      <c r="W32" s="340">
        <f t="shared" si="3"/>
        <v>4059</v>
      </c>
      <c r="X32" s="348" t="str">
        <f t="shared" si="4"/>
        <v>DO</v>
      </c>
    </row>
    <row r="33" spans="2:25" ht="12" customHeight="1" x14ac:dyDescent="0.25">
      <c r="B33" s="349" t="s">
        <v>135</v>
      </c>
      <c r="C33" s="329">
        <v>26</v>
      </c>
      <c r="D33" s="330">
        <f t="shared" si="0"/>
        <v>4059</v>
      </c>
      <c r="E33" s="331" t="str">
        <f>IF(ISBLANK(D33),"",IF(EXACT(D33,"-"),"BYE",VLOOKUP(D33,Inscripcion!$A$1:$E$200,2,FALSE)))</f>
        <v>Matias Abarca Ureña</v>
      </c>
      <c r="F33" s="332" t="str">
        <f>IF(EXACT(D33,"-"),"",VLOOKUP(D33,Inscripcion!$A$1:$E$200,3,FALSE))</f>
        <v>Pérez Zeledón</v>
      </c>
      <c r="G33" s="343"/>
      <c r="H33" s="333">
        <v>2883</v>
      </c>
      <c r="I33" s="361"/>
      <c r="J33" s="333"/>
      <c r="K33" s="333"/>
      <c r="L33" s="333"/>
      <c r="M33" s="326"/>
      <c r="N33" s="326"/>
      <c r="O33" s="326"/>
      <c r="P33" s="392" t="s">
        <v>134</v>
      </c>
      <c r="Q33" s="393">
        <v>8</v>
      </c>
      <c r="R33" s="394" t="s">
        <v>107</v>
      </c>
      <c r="S33" s="347">
        <v>3840</v>
      </c>
      <c r="T33" s="338" t="str">
        <f>IF(ISBLANK(S33),"",VLOOKUP(S33,Inscripcion!$A$1:$E$200,2,FALSE))</f>
        <v>Isaac Josue Arguedas Suarez</v>
      </c>
      <c r="U33" s="332" t="str">
        <f>IF(ISBLANK(S33),"",VLOOKUP(S33,Inscripcion!$A$1:$E$200,3,FALSE))</f>
        <v>Perez Zeledon</v>
      </c>
      <c r="V33" s="339">
        <v>6</v>
      </c>
      <c r="W33" s="340">
        <f t="shared" si="3"/>
        <v>3840</v>
      </c>
      <c r="X33" s="348" t="str">
        <f t="shared" si="4"/>
        <v>UP</v>
      </c>
    </row>
    <row r="34" spans="2:25" ht="12" customHeight="1" x14ac:dyDescent="0.25">
      <c r="B34" s="349" t="s">
        <v>135</v>
      </c>
      <c r="C34" s="329">
        <v>27</v>
      </c>
      <c r="D34" s="330">
        <f t="shared" si="0"/>
        <v>3983</v>
      </c>
      <c r="E34" s="338" t="str">
        <f>IF(ISBLANK(D34),"",IF(EXACT(D34,"-"),"BYE",VLOOKUP(D34,Inscripcion!$A$1:$E$200,2,FALSE)))</f>
        <v>Andrés Mora Lazo</v>
      </c>
      <c r="F34" s="332" t="str">
        <f>IF(EXACT(D34,"-"),"",VLOOKUP(D34,Inscripcion!$A$1:$E$200,3,FALSE))</f>
        <v>Esparza</v>
      </c>
      <c r="G34" s="350">
        <v>2883</v>
      </c>
      <c r="H34" s="351"/>
      <c r="I34" s="361"/>
      <c r="J34" s="333"/>
      <c r="K34" s="333"/>
      <c r="L34" s="333"/>
      <c r="M34" s="326"/>
      <c r="N34" s="326"/>
      <c r="O34" s="326"/>
      <c r="P34" s="392" t="s">
        <v>134</v>
      </c>
      <c r="Q34" s="393">
        <v>9</v>
      </c>
      <c r="R34" s="394" t="s">
        <v>117</v>
      </c>
      <c r="S34" s="347">
        <v>3459</v>
      </c>
      <c r="T34" s="338" t="str">
        <f>IF(ISBLANK(S34),"",VLOOKUP(S34,Inscripcion!$A$1:$E$200,2,FALSE))</f>
        <v>Christian Carvajal Diaz</v>
      </c>
      <c r="U34" s="332" t="str">
        <f>IF(ISBLANK(S34),"",VLOOKUP(S34,Inscripcion!$A$1:$E$200,3,FALSE))</f>
        <v>Esparza</v>
      </c>
      <c r="V34" s="339">
        <f>VLOOKUP(R34,Rifa!$A$1:$C$100,2,FALSE)</f>
        <v>14</v>
      </c>
      <c r="W34" s="340">
        <f t="shared" si="3"/>
        <v>3459</v>
      </c>
      <c r="X34" s="348" t="str">
        <f t="shared" si="4"/>
        <v>UP</v>
      </c>
    </row>
    <row r="35" spans="2:25" ht="12" customHeight="1" x14ac:dyDescent="0.25">
      <c r="B35" s="356" t="s">
        <v>136</v>
      </c>
      <c r="C35" s="357">
        <v>28</v>
      </c>
      <c r="D35" s="358">
        <f t="shared" si="0"/>
        <v>2883</v>
      </c>
      <c r="E35" s="359" t="str">
        <f>IF(ISBLANK(D35),"",IF(EXACT(D35,"-"),"BYE",VLOOKUP(D35,Inscripcion!$A$1:$E$200,2,FALSE)))</f>
        <v>David Josue Sanchez Murillo</v>
      </c>
      <c r="F35" s="360" t="str">
        <f>IF(EXACT(D35,"-"),"",VLOOKUP(D35,Inscripcion!$A$1:$E$200,3,FALSE))</f>
        <v>Alajuela</v>
      </c>
      <c r="G35" s="333"/>
      <c r="H35" s="361"/>
      <c r="I35" s="370">
        <v>2855</v>
      </c>
      <c r="J35" s="333"/>
      <c r="K35" s="333"/>
      <c r="L35" s="333"/>
      <c r="M35" s="326"/>
      <c r="N35" s="326"/>
      <c r="O35" s="326"/>
      <c r="P35" s="392" t="s">
        <v>134</v>
      </c>
      <c r="Q35" s="393">
        <v>10</v>
      </c>
      <c r="R35" s="394" t="s">
        <v>130</v>
      </c>
      <c r="S35" s="347">
        <v>3340</v>
      </c>
      <c r="T35" s="338" t="str">
        <f>IF(ISBLANK(S35),"",VLOOKUP(S35,Inscripcion!$A$1:$E$200,2,FALSE))</f>
        <v>Alejandro Cardenas Corella</v>
      </c>
      <c r="U35" s="332" t="str">
        <f>IF(ISBLANK(S35),"",VLOOKUP(S35,Inscripcion!$A$1:$E$200,3,FALSE))</f>
        <v>Aserri</v>
      </c>
      <c r="V35" s="339">
        <f>VLOOKUP(R35,Rifa!$A$1:$C$100,2,FALSE)</f>
        <v>30</v>
      </c>
      <c r="W35" s="340">
        <f t="shared" si="3"/>
        <v>3340</v>
      </c>
      <c r="X35" s="348" t="str">
        <f t="shared" si="4"/>
        <v>DO</v>
      </c>
    </row>
    <row r="36" spans="2:25" ht="12" customHeight="1" x14ac:dyDescent="0.25">
      <c r="B36" s="362" t="s">
        <v>136</v>
      </c>
      <c r="C36" s="363">
        <v>29</v>
      </c>
      <c r="D36" s="364">
        <f t="shared" si="0"/>
        <v>3234</v>
      </c>
      <c r="E36" s="365" t="str">
        <f>IF(ISBLANK(D36),"",IF(EXACT(D36,"-"),"BYE",VLOOKUP(D36,Inscripcion!$A$1:$E$200,2,FALSE)))</f>
        <v>Lukas Ceciliano Esquivel</v>
      </c>
      <c r="F36" s="366" t="str">
        <f>IF(EXACT(D36,"-"),"",VLOOKUP(D36,Inscripcion!$A$1:$E$200,3,FALSE))</f>
        <v>Perez Zeledon</v>
      </c>
      <c r="G36" s="333">
        <v>3234</v>
      </c>
      <c r="H36" s="361"/>
      <c r="I36" s="333"/>
      <c r="J36" s="333"/>
      <c r="K36" s="333"/>
      <c r="L36" s="333"/>
      <c r="M36" s="326"/>
      <c r="N36" s="326"/>
      <c r="O36" s="326"/>
      <c r="P36" s="392" t="s">
        <v>134</v>
      </c>
      <c r="Q36" s="393">
        <v>11</v>
      </c>
      <c r="R36" s="394" t="s">
        <v>108</v>
      </c>
      <c r="S36" s="347">
        <v>3306</v>
      </c>
      <c r="T36" s="338" t="str">
        <f>IF(ISBLANK(S36),"",VLOOKUP(S36,Inscripcion!$A$1:$E$200,2,FALSE))</f>
        <v>Saul Benavides Muñoz</v>
      </c>
      <c r="U36" s="332" t="str">
        <f>IF(ISBLANK(S36),"",VLOOKUP(S36,Inscripcion!$A$1:$E$200,3,FALSE))</f>
        <v>San José</v>
      </c>
      <c r="V36" s="339">
        <f>VLOOKUP(R36,Rifa!$A$1:$C$100,2,FALSE)</f>
        <v>4</v>
      </c>
      <c r="W36" s="340">
        <f t="shared" si="3"/>
        <v>3306</v>
      </c>
      <c r="X36" s="348" t="str">
        <f t="shared" si="4"/>
        <v>UP</v>
      </c>
    </row>
    <row r="37" spans="2:25" ht="12" customHeight="1" x14ac:dyDescent="0.25">
      <c r="B37" s="349" t="s">
        <v>135</v>
      </c>
      <c r="C37" s="329">
        <v>30</v>
      </c>
      <c r="D37" s="330">
        <f t="shared" si="0"/>
        <v>3340</v>
      </c>
      <c r="E37" s="331" t="str">
        <f>IF(ISBLANK(D37),"",IF(EXACT(D37,"-"),"BYE",VLOOKUP(D37,Inscripcion!$A$1:$E$200,2,FALSE)))</f>
        <v>Alejandro Cardenas Corella</v>
      </c>
      <c r="F37" s="332" t="str">
        <f>IF(EXACT(D37,"-"),"",VLOOKUP(D37,Inscripcion!$A$1:$E$200,3,FALSE))</f>
        <v>Aserri</v>
      </c>
      <c r="G37" s="343"/>
      <c r="H37" s="370">
        <v>2855</v>
      </c>
      <c r="I37" s="333"/>
      <c r="J37" s="333"/>
      <c r="K37" s="333"/>
      <c r="L37" s="333"/>
      <c r="M37" s="326"/>
      <c r="N37" s="326"/>
      <c r="O37" s="326"/>
      <c r="P37" s="392" t="s">
        <v>134</v>
      </c>
      <c r="Q37" s="393">
        <v>12</v>
      </c>
      <c r="R37" s="394" t="s">
        <v>129</v>
      </c>
      <c r="S37" s="347">
        <v>3234</v>
      </c>
      <c r="T37" s="338" t="str">
        <f>IF(ISBLANK(S37),"",VLOOKUP(S37,Inscripcion!$A$1:$E$200,2,FALSE))</f>
        <v>Lukas Ceciliano Esquivel</v>
      </c>
      <c r="U37" s="332" t="str">
        <f>IF(ISBLANK(S37),"",VLOOKUP(S37,Inscripcion!$A$1:$E$200,3,FALSE))</f>
        <v>Perez Zeledon</v>
      </c>
      <c r="V37" s="339">
        <f>VLOOKUP(R37,Rifa!$A$1:$C$100,2,FALSE)</f>
        <v>29</v>
      </c>
      <c r="W37" s="340">
        <f t="shared" si="3"/>
        <v>3234</v>
      </c>
      <c r="X37" s="348" t="str">
        <f t="shared" si="4"/>
        <v>DO</v>
      </c>
    </row>
    <row r="38" spans="2:25" ht="12" customHeight="1" x14ac:dyDescent="0.25">
      <c r="B38" s="342"/>
      <c r="C38" s="329">
        <v>31</v>
      </c>
      <c r="D38" s="330" t="str">
        <f t="shared" si="0"/>
        <v>-</v>
      </c>
      <c r="E38" s="338" t="str">
        <f>IF(ISBLANK(D38),"",IF(EXACT(D38,"-"),"BYE",VLOOKUP(D38,Inscripcion!$A$1:$E$200,2,FALSE)))</f>
        <v>BYE</v>
      </c>
      <c r="F38" s="332" t="str">
        <f>IF(EXACT(D38,"-"),"",VLOOKUP(D38,Inscripcion!$A$1:$E$200,3,FALSE))</f>
        <v/>
      </c>
      <c r="G38" s="350">
        <v>2855</v>
      </c>
      <c r="H38" s="333"/>
      <c r="I38" s="333"/>
      <c r="J38" s="333"/>
      <c r="K38" s="333"/>
      <c r="L38" s="333"/>
      <c r="M38" s="326"/>
      <c r="N38" s="326"/>
      <c r="O38" s="326"/>
      <c r="P38" s="392" t="s">
        <v>134</v>
      </c>
      <c r="Q38" s="393">
        <v>13</v>
      </c>
      <c r="R38" s="394" t="s">
        <v>116</v>
      </c>
      <c r="S38" s="347">
        <v>3510</v>
      </c>
      <c r="T38" s="338" t="str">
        <f>IF(ISBLANK(S38),"",VLOOKUP(S38,Inscripcion!$A$1:$E$200,2,FALSE))</f>
        <v>Fernando Jose Martinez Picado</v>
      </c>
      <c r="U38" s="332" t="str">
        <f>IF(ISBLANK(S38),"",VLOOKUP(S38,Inscripcion!$A$1:$E$200,3,FALSE))</f>
        <v>Corredores</v>
      </c>
      <c r="V38" s="339">
        <f>VLOOKUP(R38,Rifa!$A$1:$C$100,2,FALSE)</f>
        <v>13</v>
      </c>
      <c r="W38" s="340">
        <f t="shared" si="3"/>
        <v>3510</v>
      </c>
      <c r="X38" s="348" t="str">
        <f t="shared" si="4"/>
        <v>UP</v>
      </c>
    </row>
    <row r="39" spans="2:25" ht="12" customHeight="1" x14ac:dyDescent="0.25">
      <c r="B39" s="328" t="s">
        <v>143</v>
      </c>
      <c r="C39" s="329">
        <v>32</v>
      </c>
      <c r="D39" s="330">
        <f t="shared" si="0"/>
        <v>2855</v>
      </c>
      <c r="E39" s="338" t="str">
        <f>IF(ISBLANK(D39),"",IF(EXACT(D39,"-"),"BYE",VLOOKUP(D39,Inscripcion!$A$1:$E$200,2,FALSE)))</f>
        <v>Sebastian Alberto Aviles Brenes</v>
      </c>
      <c r="F39" s="332" t="str">
        <f>IF(EXACT(D39,"-"),"",VLOOKUP(D39,Inscripcion!$A$1:$E$200,3,FALSE))</f>
        <v>Esparza</v>
      </c>
      <c r="G39" s="333"/>
      <c r="H39" s="333"/>
      <c r="I39" s="333"/>
      <c r="J39" s="333"/>
      <c r="K39" s="333"/>
      <c r="L39" s="333"/>
      <c r="M39" s="326"/>
      <c r="N39" s="327"/>
      <c r="O39" s="327"/>
      <c r="P39" s="392" t="s">
        <v>134</v>
      </c>
      <c r="Q39" s="393">
        <v>14</v>
      </c>
      <c r="R39" s="394" t="s">
        <v>144</v>
      </c>
      <c r="S39" s="347"/>
      <c r="T39" s="338" t="str">
        <f>IF(ISBLANK(S39),"",VLOOKUP(S39,Inscripcion!$A$1:$E$200,2,FALSE))</f>
        <v/>
      </c>
      <c r="U39" s="332" t="str">
        <f>IF(ISBLANK(S39),"",VLOOKUP(S39,Inscripcion!$A$1:$E$200,3,FALSE))</f>
        <v/>
      </c>
      <c r="V39" s="339" t="e">
        <f>VLOOKUP(R39,Rifa!$A$1:$C$100,2,FALSE)</f>
        <v>#N/A</v>
      </c>
      <c r="W39" s="340" t="str">
        <f t="shared" si="3"/>
        <v>-</v>
      </c>
      <c r="X39" s="348" t="e">
        <f t="shared" si="4"/>
        <v>#N/A</v>
      </c>
    </row>
    <row r="40" spans="2:25" ht="12" customHeight="1" x14ac:dyDescent="0.25">
      <c r="B40" s="396"/>
      <c r="C40" s="396"/>
      <c r="D40" s="396"/>
      <c r="E40" s="396"/>
      <c r="F40" s="397"/>
      <c r="G40" s="396"/>
      <c r="H40" s="396"/>
      <c r="I40" s="396"/>
      <c r="J40" s="396"/>
      <c r="K40" s="396"/>
      <c r="L40" s="326"/>
      <c r="M40" s="326"/>
      <c r="N40" s="327"/>
      <c r="O40" s="327"/>
      <c r="P40" s="392" t="s">
        <v>134</v>
      </c>
      <c r="Q40" s="393">
        <v>15</v>
      </c>
      <c r="R40" s="394" t="s">
        <v>145</v>
      </c>
      <c r="S40" s="347"/>
      <c r="T40" s="338" t="str">
        <f>IF(ISBLANK(S40),"",VLOOKUP(S40,Inscripcion!$A$1:$E$200,2,FALSE))</f>
        <v/>
      </c>
      <c r="U40" s="332" t="str">
        <f>IF(ISBLANK(S40),"",VLOOKUP(S40,Inscripcion!$A$1:$E$200,3,FALSE))</f>
        <v/>
      </c>
      <c r="V40" s="339" t="e">
        <f>VLOOKUP(R40,Rifa!$A$1:$C$100,2,FALSE)</f>
        <v>#N/A</v>
      </c>
      <c r="W40" s="340" t="str">
        <f t="shared" si="3"/>
        <v>-</v>
      </c>
      <c r="X40" s="348" t="e">
        <f t="shared" si="4"/>
        <v>#N/A</v>
      </c>
      <c r="Y40" s="398"/>
    </row>
    <row r="41" spans="2:25" ht="12" customHeight="1" x14ac:dyDescent="0.25">
      <c r="B41" s="396"/>
      <c r="C41" s="396"/>
      <c r="D41" s="396"/>
      <c r="E41" s="396"/>
      <c r="F41" s="397"/>
      <c r="G41" s="396"/>
      <c r="H41" s="396"/>
      <c r="I41" s="396"/>
      <c r="J41" s="396"/>
      <c r="K41" s="396"/>
      <c r="L41" s="326"/>
      <c r="M41" s="326"/>
      <c r="N41" s="327"/>
      <c r="O41" s="327"/>
      <c r="P41" s="392" t="s">
        <v>134</v>
      </c>
      <c r="Q41" s="393">
        <v>16</v>
      </c>
      <c r="R41" s="394" t="s">
        <v>146</v>
      </c>
      <c r="S41" s="347"/>
      <c r="T41" s="338" t="str">
        <f>IF(ISBLANK(S41),"",VLOOKUP(S41,Inscripcion!$A$1:$E$200,2,FALSE))</f>
        <v/>
      </c>
      <c r="U41" s="332" t="str">
        <f>IF(ISBLANK(S41),"",VLOOKUP(S41,Inscripcion!$A$1:$E$200,3,FALSE))</f>
        <v/>
      </c>
      <c r="V41" s="339" t="e">
        <f>VLOOKUP(R41,Rifa!$A$1:$C$100,2,FALSE)</f>
        <v>#N/A</v>
      </c>
      <c r="W41" s="340" t="str">
        <f t="shared" si="3"/>
        <v>-</v>
      </c>
      <c r="X41" s="348" t="e">
        <f t="shared" si="4"/>
        <v>#N/A</v>
      </c>
      <c r="Y41" s="327"/>
    </row>
    <row r="42" spans="2:25" ht="12" customHeight="1" x14ac:dyDescent="0.25">
      <c r="B42" s="396"/>
      <c r="C42" s="396"/>
      <c r="D42" s="396"/>
      <c r="E42" s="396"/>
      <c r="F42" s="397"/>
      <c r="G42" s="396"/>
      <c r="H42" s="396"/>
      <c r="I42" s="396"/>
      <c r="J42" s="396"/>
      <c r="K42" s="396"/>
      <c r="L42" s="396"/>
      <c r="M42" s="396"/>
      <c r="N42" s="396"/>
      <c r="O42" s="396"/>
      <c r="P42" s="327"/>
      <c r="Q42" s="327"/>
      <c r="R42" s="327"/>
      <c r="S42" s="327"/>
      <c r="T42" s="327"/>
      <c r="U42" s="399"/>
      <c r="V42" s="327"/>
      <c r="W42" s="327"/>
      <c r="X42" s="327"/>
      <c r="Y42" s="327"/>
    </row>
    <row r="43" spans="2:25" ht="12" customHeight="1" x14ac:dyDescent="0.25">
      <c r="B43" s="396"/>
      <c r="C43" s="396"/>
      <c r="D43" s="396"/>
      <c r="E43" s="396"/>
      <c r="F43" s="397"/>
      <c r="G43" s="396"/>
      <c r="H43" s="396"/>
      <c r="I43" s="396"/>
      <c r="J43" s="396"/>
      <c r="K43" s="396"/>
      <c r="L43" s="396"/>
      <c r="M43" s="396"/>
      <c r="N43" s="396"/>
      <c r="O43" s="396"/>
      <c r="P43" s="396"/>
      <c r="Q43" s="396"/>
      <c r="R43" s="396"/>
      <c r="S43" s="398"/>
      <c r="T43" s="327" t="s">
        <v>147</v>
      </c>
      <c r="U43" s="400" t="s">
        <v>147</v>
      </c>
      <c r="V43" s="396">
        <v>1</v>
      </c>
      <c r="W43" s="401" t="s">
        <v>148</v>
      </c>
      <c r="X43" s="398"/>
      <c r="Y43" s="327"/>
    </row>
    <row r="44" spans="2:25" ht="12" customHeight="1" x14ac:dyDescent="0.25">
      <c r="B44" s="396"/>
      <c r="C44" s="396"/>
      <c r="D44" s="396"/>
      <c r="E44" s="396"/>
      <c r="F44" s="397"/>
      <c r="G44" s="396"/>
      <c r="H44" s="396"/>
      <c r="I44" s="396"/>
      <c r="J44" s="396"/>
      <c r="K44" s="396"/>
      <c r="L44" s="396"/>
      <c r="M44" s="396"/>
      <c r="N44" s="396"/>
      <c r="O44" s="396"/>
      <c r="P44" s="396"/>
      <c r="Q44" s="396"/>
      <c r="R44" s="396"/>
      <c r="S44" s="398"/>
      <c r="T44" s="327"/>
      <c r="U44" s="400"/>
      <c r="V44" s="396">
        <v>2</v>
      </c>
      <c r="W44" s="401" t="s">
        <v>148</v>
      </c>
      <c r="X44" s="398"/>
      <c r="Y44" s="327"/>
    </row>
    <row r="45" spans="2:25" ht="12" customHeight="1" x14ac:dyDescent="0.25">
      <c r="B45" s="396"/>
      <c r="C45" s="396"/>
      <c r="D45" s="396"/>
      <c r="E45" s="396"/>
      <c r="F45" s="397"/>
      <c r="G45" s="396"/>
      <c r="H45" s="396"/>
      <c r="I45" s="396"/>
      <c r="J45" s="396"/>
      <c r="K45" s="396"/>
      <c r="L45" s="396"/>
      <c r="M45" s="396"/>
      <c r="N45" s="396"/>
      <c r="O45" s="396"/>
      <c r="P45" s="396"/>
      <c r="Q45" s="396"/>
      <c r="R45" s="396"/>
      <c r="S45" s="398"/>
      <c r="T45" s="327"/>
      <c r="U45" s="400"/>
      <c r="V45" s="396">
        <v>3</v>
      </c>
      <c r="W45" s="401" t="s">
        <v>148</v>
      </c>
      <c r="X45" s="398"/>
      <c r="Y45" s="327"/>
    </row>
    <row r="46" spans="2:25" ht="12" customHeight="1" x14ac:dyDescent="0.25">
      <c r="B46" s="396"/>
      <c r="C46" s="396"/>
      <c r="D46" s="396"/>
      <c r="E46" s="396"/>
      <c r="F46" s="397"/>
      <c r="G46" s="396"/>
      <c r="H46" s="396"/>
      <c r="I46" s="396"/>
      <c r="J46" s="396"/>
      <c r="K46" s="396"/>
      <c r="L46" s="396"/>
      <c r="M46" s="396"/>
      <c r="N46" s="396"/>
      <c r="O46" s="396"/>
      <c r="P46" s="396"/>
      <c r="Q46" s="396"/>
      <c r="R46" s="396"/>
      <c r="S46" s="398"/>
      <c r="T46" s="327"/>
      <c r="U46" s="400"/>
      <c r="V46" s="396">
        <v>4</v>
      </c>
      <c r="W46" s="401" t="s">
        <v>148</v>
      </c>
      <c r="X46" s="398"/>
      <c r="Y46" s="327"/>
    </row>
    <row r="47" spans="2:25" ht="12.75" customHeight="1" x14ac:dyDescent="0.25">
      <c r="P47" s="401"/>
      <c r="Q47" s="401"/>
      <c r="R47" s="401"/>
      <c r="S47" s="398"/>
      <c r="T47" s="327"/>
      <c r="U47" s="402"/>
      <c r="V47" s="396">
        <v>5</v>
      </c>
      <c r="W47" s="401" t="s">
        <v>148</v>
      </c>
      <c r="X47" s="398"/>
      <c r="Y47" s="327"/>
    </row>
    <row r="48" spans="2:25" ht="12.75" customHeight="1" x14ac:dyDescent="0.25">
      <c r="P48" s="401"/>
      <c r="Q48" s="401"/>
      <c r="R48" s="401"/>
      <c r="S48" s="398"/>
      <c r="T48" s="327"/>
      <c r="U48" s="402"/>
      <c r="V48" s="396">
        <v>6</v>
      </c>
      <c r="W48" s="401" t="s">
        <v>148</v>
      </c>
      <c r="X48" s="398"/>
      <c r="Y48" s="327"/>
    </row>
    <row r="49" spans="16:25" ht="12.75" customHeight="1" x14ac:dyDescent="0.25">
      <c r="P49" s="401"/>
      <c r="Q49" s="401"/>
      <c r="R49" s="401"/>
      <c r="S49" s="398"/>
      <c r="T49" s="327"/>
      <c r="U49" s="402"/>
      <c r="V49" s="396">
        <v>7</v>
      </c>
      <c r="W49" s="401" t="s">
        <v>148</v>
      </c>
      <c r="X49" s="398"/>
      <c r="Y49" s="327"/>
    </row>
    <row r="50" spans="16:25" ht="12.75" customHeight="1" x14ac:dyDescent="0.25">
      <c r="P50" s="401"/>
      <c r="Q50" s="401"/>
      <c r="R50" s="401"/>
      <c r="S50" s="398"/>
      <c r="T50" s="327"/>
      <c r="U50" s="402"/>
      <c r="V50" s="396">
        <v>8</v>
      </c>
      <c r="W50" s="401" t="s">
        <v>148</v>
      </c>
      <c r="X50" s="398"/>
      <c r="Y50" s="327"/>
    </row>
    <row r="51" spans="16:25" ht="12.75" customHeight="1" x14ac:dyDescent="0.25">
      <c r="P51" s="401"/>
      <c r="Q51" s="401"/>
      <c r="R51" s="401"/>
      <c r="S51" s="398"/>
      <c r="T51" s="327"/>
      <c r="U51" s="402"/>
      <c r="V51" s="396">
        <v>9</v>
      </c>
      <c r="W51" s="401" t="s">
        <v>148</v>
      </c>
      <c r="X51" s="398"/>
      <c r="Y51" s="327"/>
    </row>
    <row r="52" spans="16:25" ht="12.75" customHeight="1" x14ac:dyDescent="0.25">
      <c r="P52" s="401"/>
      <c r="Q52" s="401"/>
      <c r="R52" s="401"/>
      <c r="S52" s="398"/>
      <c r="T52" s="327"/>
      <c r="U52" s="402"/>
      <c r="V52" s="396">
        <v>10</v>
      </c>
      <c r="W52" s="401" t="s">
        <v>148</v>
      </c>
      <c r="X52" s="398"/>
      <c r="Y52" s="327"/>
    </row>
    <row r="53" spans="16:25" ht="12.75" customHeight="1" x14ac:dyDescent="0.25">
      <c r="P53" s="401"/>
      <c r="Q53" s="401"/>
      <c r="R53" s="401"/>
      <c r="S53" s="398"/>
      <c r="T53" s="327"/>
      <c r="U53" s="402"/>
      <c r="V53" s="396">
        <v>11</v>
      </c>
      <c r="W53" s="401" t="s">
        <v>148</v>
      </c>
      <c r="X53" s="398"/>
      <c r="Y53" s="327"/>
    </row>
    <row r="54" spans="16:25" ht="12.75" customHeight="1" x14ac:dyDescent="0.25">
      <c r="P54" s="401"/>
      <c r="Q54" s="401"/>
      <c r="R54" s="401"/>
      <c r="S54" s="398"/>
      <c r="T54" s="327"/>
      <c r="U54" s="402"/>
      <c r="V54" s="396">
        <v>12</v>
      </c>
      <c r="W54" s="401" t="s">
        <v>148</v>
      </c>
      <c r="X54" s="398"/>
      <c r="Y54" s="327"/>
    </row>
    <row r="55" spans="16:25" ht="12.75" customHeight="1" x14ac:dyDescent="0.25">
      <c r="P55" s="401"/>
      <c r="Q55" s="401"/>
      <c r="R55" s="401"/>
      <c r="S55" s="398"/>
      <c r="T55" s="327"/>
      <c r="U55" s="402"/>
      <c r="V55" s="396">
        <v>13</v>
      </c>
      <c r="W55" s="401" t="s">
        <v>148</v>
      </c>
      <c r="X55" s="398"/>
      <c r="Y55" s="327"/>
    </row>
    <row r="56" spans="16:25" ht="12.75" customHeight="1" x14ac:dyDescent="0.25">
      <c r="P56" s="401"/>
      <c r="Q56" s="401"/>
      <c r="R56" s="401"/>
      <c r="S56" s="398"/>
      <c r="T56" s="327"/>
      <c r="U56" s="402"/>
      <c r="V56" s="396">
        <v>14</v>
      </c>
      <c r="W56" s="401" t="s">
        <v>148</v>
      </c>
      <c r="X56" s="398"/>
      <c r="Y56" s="327"/>
    </row>
    <row r="57" spans="16:25" ht="12.75" customHeight="1" x14ac:dyDescent="0.25">
      <c r="P57" s="401"/>
      <c r="Q57" s="401"/>
      <c r="R57" s="401"/>
      <c r="S57" s="398"/>
      <c r="T57" s="327"/>
      <c r="U57" s="402"/>
      <c r="V57" s="396">
        <v>15</v>
      </c>
      <c r="W57" s="401" t="s">
        <v>148</v>
      </c>
      <c r="X57" s="398"/>
      <c r="Y57" s="327"/>
    </row>
    <row r="58" spans="16:25" ht="12.75" customHeight="1" x14ac:dyDescent="0.25">
      <c r="P58" s="401"/>
      <c r="Q58" s="401"/>
      <c r="R58" s="401"/>
      <c r="S58" s="398"/>
      <c r="T58" s="327"/>
      <c r="U58" s="402"/>
      <c r="V58" s="396">
        <v>16</v>
      </c>
      <c r="W58" s="401" t="s">
        <v>148</v>
      </c>
      <c r="X58" s="398"/>
      <c r="Y58" s="327"/>
    </row>
    <row r="59" spans="16:25" ht="12.75" customHeight="1" x14ac:dyDescent="0.25">
      <c r="P59" s="401"/>
      <c r="Q59" s="401"/>
      <c r="R59" s="401"/>
      <c r="S59" s="398"/>
      <c r="T59" s="327"/>
      <c r="U59" s="402"/>
      <c r="V59" s="396">
        <v>17</v>
      </c>
      <c r="W59" s="401" t="s">
        <v>148</v>
      </c>
      <c r="X59" s="398"/>
      <c r="Y59" s="327"/>
    </row>
    <row r="60" spans="16:25" ht="12.75" customHeight="1" x14ac:dyDescent="0.25">
      <c r="P60" s="401"/>
      <c r="Q60" s="401"/>
      <c r="R60" s="401"/>
      <c r="S60" s="398"/>
      <c r="T60" s="327"/>
      <c r="U60" s="402"/>
      <c r="V60" s="396">
        <v>18</v>
      </c>
      <c r="W60" s="401" t="s">
        <v>148</v>
      </c>
      <c r="X60" s="398"/>
      <c r="Y60" s="327"/>
    </row>
    <row r="61" spans="16:25" ht="12.75" customHeight="1" x14ac:dyDescent="0.25">
      <c r="P61" s="401"/>
      <c r="Q61" s="401"/>
      <c r="R61" s="401"/>
      <c r="S61" s="398"/>
      <c r="T61" s="327"/>
      <c r="U61" s="402"/>
      <c r="V61" s="396">
        <v>19</v>
      </c>
      <c r="W61" s="401" t="s">
        <v>148</v>
      </c>
      <c r="X61" s="398"/>
      <c r="Y61" s="327"/>
    </row>
    <row r="62" spans="16:25" ht="12.75" customHeight="1" x14ac:dyDescent="0.25">
      <c r="P62" s="401"/>
      <c r="Q62" s="401"/>
      <c r="R62" s="401"/>
      <c r="S62" s="398"/>
      <c r="T62" s="327"/>
      <c r="U62" s="402"/>
      <c r="V62" s="396">
        <v>20</v>
      </c>
      <c r="W62" s="401" t="s">
        <v>148</v>
      </c>
      <c r="X62" s="398"/>
      <c r="Y62" s="327"/>
    </row>
    <row r="63" spans="16:25" ht="12.75" customHeight="1" x14ac:dyDescent="0.25">
      <c r="P63" s="401"/>
      <c r="Q63" s="401"/>
      <c r="R63" s="401"/>
      <c r="S63" s="398"/>
      <c r="T63" s="327"/>
      <c r="U63" s="402"/>
      <c r="V63" s="396">
        <v>21</v>
      </c>
      <c r="W63" s="401" t="s">
        <v>148</v>
      </c>
      <c r="X63" s="398"/>
      <c r="Y63" s="327"/>
    </row>
    <row r="64" spans="16:25" ht="12.75" customHeight="1" x14ac:dyDescent="0.25">
      <c r="P64" s="401"/>
      <c r="Q64" s="401"/>
      <c r="R64" s="401"/>
      <c r="S64" s="398"/>
      <c r="T64" s="327"/>
      <c r="U64" s="402"/>
      <c r="V64" s="396">
        <v>22</v>
      </c>
      <c r="W64" s="401" t="s">
        <v>148</v>
      </c>
      <c r="X64" s="398"/>
      <c r="Y64" s="327"/>
    </row>
    <row r="65" spans="16:25" ht="12.75" customHeight="1" x14ac:dyDescent="0.25">
      <c r="P65" s="401"/>
      <c r="Q65" s="401"/>
      <c r="R65" s="401"/>
      <c r="S65" s="398"/>
      <c r="T65" s="327"/>
      <c r="U65" s="402"/>
      <c r="V65" s="396">
        <v>23</v>
      </c>
      <c r="W65" s="401" t="s">
        <v>148</v>
      </c>
      <c r="X65" s="398"/>
      <c r="Y65" s="327"/>
    </row>
    <row r="66" spans="16:25" ht="12.75" customHeight="1" x14ac:dyDescent="0.25">
      <c r="P66" s="401"/>
      <c r="Q66" s="401"/>
      <c r="R66" s="401"/>
      <c r="S66" s="398"/>
      <c r="T66" s="327"/>
      <c r="U66" s="402"/>
      <c r="V66" s="396">
        <v>24</v>
      </c>
      <c r="W66" s="401" t="s">
        <v>148</v>
      </c>
      <c r="X66" s="398"/>
    </row>
    <row r="67" spans="16:25" ht="12.75" customHeight="1" x14ac:dyDescent="0.25">
      <c r="V67" s="396">
        <v>25</v>
      </c>
      <c r="W67" s="401" t="s">
        <v>148</v>
      </c>
    </row>
    <row r="68" spans="16:25" ht="12.75" customHeight="1" x14ac:dyDescent="0.25">
      <c r="V68" s="396">
        <v>26</v>
      </c>
      <c r="W68" s="401" t="s">
        <v>148</v>
      </c>
    </row>
    <row r="69" spans="16:25" ht="12.75" customHeight="1" x14ac:dyDescent="0.25">
      <c r="V69" s="396">
        <v>27</v>
      </c>
      <c r="W69" s="401" t="s">
        <v>148</v>
      </c>
    </row>
    <row r="70" spans="16:25" ht="12.75" customHeight="1" x14ac:dyDescent="0.25">
      <c r="V70" s="396">
        <v>28</v>
      </c>
      <c r="W70" s="401" t="s">
        <v>148</v>
      </c>
    </row>
    <row r="71" spans="16:25" ht="12.75" customHeight="1" x14ac:dyDescent="0.25">
      <c r="V71" s="396">
        <v>29</v>
      </c>
      <c r="W71" s="401" t="s">
        <v>148</v>
      </c>
    </row>
    <row r="72" spans="16:25" ht="12.75" customHeight="1" x14ac:dyDescent="0.25">
      <c r="V72" s="396">
        <v>30</v>
      </c>
      <c r="W72" s="401" t="s">
        <v>148</v>
      </c>
    </row>
    <row r="73" spans="16:25" ht="12.75" customHeight="1" x14ac:dyDescent="0.25">
      <c r="V73" s="396">
        <v>31</v>
      </c>
      <c r="W73" s="401" t="s">
        <v>148</v>
      </c>
    </row>
    <row r="74" spans="16:25" ht="12.75" customHeight="1" x14ac:dyDescent="0.25">
      <c r="V74" s="396">
        <v>32</v>
      </c>
      <c r="W74" s="401" t="s">
        <v>148</v>
      </c>
    </row>
  </sheetData>
  <mergeCells count="3">
    <mergeCell ref="S7:X7"/>
    <mergeCell ref="S25:X25"/>
    <mergeCell ref="B5:K6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H23" sqref="H23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13.42578125" bestFit="1" customWidth="1"/>
    <col min="6" max="6" width="14.85546875" bestFit="1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66</v>
      </c>
      <c r="H7" s="25">
        <v>45058.524539722224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67</v>
      </c>
      <c r="C9" s="4"/>
      <c r="D9" s="5" t="s">
        <v>86</v>
      </c>
      <c r="E9" s="3" t="s">
        <v>68</v>
      </c>
      <c r="F9" s="5" t="s">
        <v>87</v>
      </c>
      <c r="G9" s="3" t="s">
        <v>69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70</v>
      </c>
      <c r="C11" s="7" t="s">
        <v>71</v>
      </c>
      <c r="D11" s="7" t="s">
        <v>72</v>
      </c>
      <c r="E11" s="7" t="s">
        <v>73</v>
      </c>
      <c r="F11" s="7" t="s">
        <v>74</v>
      </c>
      <c r="G11" s="7" t="s">
        <v>75</v>
      </c>
    </row>
    <row r="12" spans="2:10" ht="21" customHeight="1" x14ac:dyDescent="0.35">
      <c r="B12" s="8">
        <v>1</v>
      </c>
      <c r="C12" s="9">
        <v>2515</v>
      </c>
      <c r="D12" s="10" t="str">
        <f>IF(ISBLANK(C12),"",VLOOKUP(C12,Inscripcion!$A$1:$E$200,2,FALSE))</f>
        <v>Gabriel Chavez Quiros</v>
      </c>
      <c r="E12" s="11" t="str">
        <f>IF(ISBLANK(C12),"",VLOOKUP(C12,Inscripcion!$A$1:$E$200,3,FALSE))</f>
        <v>Santa Ana</v>
      </c>
      <c r="F12" s="11">
        <f>IF(ISBLANK(C12),"",VLOOKUP(C12,Inscripcion!$A$1:$E$200,4,FALSE))</f>
        <v>1</v>
      </c>
      <c r="G12" s="11">
        <f>IF(ISBLANK(C12),"",VLOOKUP(C12,Inscripcion!$A$1:$E$200,5,FALSE))</f>
        <v>590</v>
      </c>
    </row>
    <row r="13" spans="2:10" ht="21" customHeight="1" x14ac:dyDescent="0.35">
      <c r="B13" s="8">
        <v>2</v>
      </c>
      <c r="C13" s="9">
        <v>3983</v>
      </c>
      <c r="D13" s="10" t="str">
        <f>IF(ISBLANK(C13),"",VLOOKUP(C13,Inscripcion!$A$1:$E$200,2,FALSE))</f>
        <v>Andrés Mora Lazo</v>
      </c>
      <c r="E13" s="11" t="str">
        <f>IF(ISBLANK(C13),"",VLOOKUP(C13,Inscripcion!$A$1:$E$200,3,FALSE))</f>
        <v>Esparza</v>
      </c>
      <c r="F13" s="11">
        <f>IF(ISBLANK(C13),"",VLOOKUP(C13,Inscripcion!$A$1:$E$200,4,FALSE))</f>
        <v>29</v>
      </c>
      <c r="G13" s="11">
        <f>IF(ISBLANK(C13),"",VLOOKUP(C13,Inscripcion!$A$1:$E$200,5,FALSE))</f>
        <v>500</v>
      </c>
    </row>
    <row r="14" spans="2:10" ht="21" customHeight="1" x14ac:dyDescent="0.35">
      <c r="B14" s="8">
        <v>3</v>
      </c>
      <c r="C14" s="9">
        <v>4172</v>
      </c>
      <c r="D14" s="10" t="str">
        <f>IF(ISBLANK(C14),"",VLOOKUP(C14,Inscripcion!$A$1:$E$200,2,FALSE))</f>
        <v>Sebastián Fernández Portuguez</v>
      </c>
      <c r="E14" s="11" t="str">
        <f>IF(ISBLANK(C14),"",VLOOKUP(C14,Inscripcion!$A$1:$E$200,3,FALSE))</f>
        <v>Desamparados</v>
      </c>
      <c r="F14" s="11" t="str">
        <f>IF(ISBLANK(C14),"",VLOOKUP(C14,Inscripcion!$A$1:$E$200,4,FALSE))</f>
        <v>NUEVO AFILIADO</v>
      </c>
      <c r="G14" s="11">
        <f>IF(ISBLANK(C14),"",VLOOKUP(C14,Inscripcion!$A$1:$E$200,5,FALSE))</f>
        <v>500</v>
      </c>
    </row>
    <row r="15" spans="2:10" ht="21" customHeight="1" x14ac:dyDescent="0.25">
      <c r="F15" s="12" t="s">
        <v>76</v>
      </c>
      <c r="G15" s="12" t="s">
        <v>76</v>
      </c>
    </row>
    <row r="16" spans="2:10" ht="21" customHeight="1" x14ac:dyDescent="0.25"/>
    <row r="17" spans="2:10" ht="21" customHeight="1" x14ac:dyDescent="0.25">
      <c r="B17" s="13" t="s">
        <v>77</v>
      </c>
      <c r="C17" s="13"/>
      <c r="D17" s="13" t="s">
        <v>78</v>
      </c>
      <c r="E17" s="14" t="s">
        <v>79</v>
      </c>
      <c r="F17" s="13" t="s">
        <v>80</v>
      </c>
      <c r="G17" s="13" t="s">
        <v>81</v>
      </c>
      <c r="H17" s="15" t="s">
        <v>82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Gabriel Chavez Quiros</v>
      </c>
      <c r="E18" s="20">
        <v>11</v>
      </c>
      <c r="F18" s="20">
        <v>11</v>
      </c>
      <c r="G18" s="20"/>
      <c r="H18" s="21">
        <v>1</v>
      </c>
      <c r="I18" s="16"/>
    </row>
    <row r="19" spans="2:10" ht="21" customHeight="1" x14ac:dyDescent="0.25">
      <c r="B19" s="22"/>
      <c r="C19" s="18">
        <v>3</v>
      </c>
      <c r="D19" s="19" t="str">
        <f>D14</f>
        <v>Sebastián Fernández Portuguez</v>
      </c>
      <c r="E19" s="20">
        <v>0</v>
      </c>
      <c r="F19" s="20">
        <v>0</v>
      </c>
      <c r="G19" s="20"/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Gabriel Chavez Quiros</v>
      </c>
      <c r="E20" s="403">
        <v>11</v>
      </c>
      <c r="F20" s="20">
        <v>11</v>
      </c>
      <c r="G20" s="20"/>
      <c r="H20" s="21">
        <v>1</v>
      </c>
      <c r="I20" s="16"/>
    </row>
    <row r="21" spans="2:10" ht="21" customHeight="1" x14ac:dyDescent="0.25">
      <c r="B21" s="22"/>
      <c r="C21" s="20">
        <v>2</v>
      </c>
      <c r="D21" s="19" t="str">
        <f>D13</f>
        <v>Andrés Mora Lazo</v>
      </c>
      <c r="E21" s="20">
        <v>4</v>
      </c>
      <c r="F21" s="20">
        <v>1</v>
      </c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Andrés Mora Lazo</v>
      </c>
      <c r="E22" s="20">
        <v>11</v>
      </c>
      <c r="F22" s="20">
        <v>11</v>
      </c>
      <c r="G22" s="20"/>
      <c r="H22" s="24">
        <v>2</v>
      </c>
      <c r="I22" s="16"/>
    </row>
    <row r="23" spans="2:10" ht="21" customHeight="1" x14ac:dyDescent="0.25">
      <c r="B23" s="22"/>
      <c r="C23" s="20">
        <v>3</v>
      </c>
      <c r="D23" s="19" t="str">
        <f>D14</f>
        <v>Sebastián Fernández Portuguez</v>
      </c>
      <c r="E23" s="20">
        <v>0</v>
      </c>
      <c r="F23" s="20">
        <v>1</v>
      </c>
      <c r="G23" s="20"/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83</v>
      </c>
      <c r="E26" s="4"/>
      <c r="F26" s="4"/>
      <c r="G26" s="4"/>
      <c r="H26" s="4"/>
      <c r="I26" s="4"/>
      <c r="J26" s="4"/>
    </row>
    <row r="27" spans="2:10" ht="21" customHeight="1" x14ac:dyDescent="0.25">
      <c r="D27" s="404" t="s">
        <v>149</v>
      </c>
      <c r="E27" s="4"/>
      <c r="F27" s="4"/>
    </row>
    <row r="28" spans="2:10" ht="21" customHeight="1" x14ac:dyDescent="0.25">
      <c r="D28" s="404" t="s">
        <v>150</v>
      </c>
      <c r="E28" s="4"/>
      <c r="F28" s="4"/>
    </row>
  </sheetData>
  <pageMargins left="0.7" right="0.7" top="0.75" bottom="0.75" header="0.3" footer="0.3"/>
  <pageSetup paperSize="2833" scale="76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H24" sqref="H2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12.28515625" bestFit="1" customWidth="1"/>
    <col min="6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6"/>
    </row>
    <row r="5" spans="2:10" ht="8.25" customHeight="1" x14ac:dyDescent="0.35">
      <c r="D5" s="26"/>
    </row>
    <row r="6" spans="2:10" ht="26.25" customHeight="1" x14ac:dyDescent="0.25"/>
    <row r="7" spans="2:10" ht="26.25" customHeight="1" x14ac:dyDescent="0.35">
      <c r="C7" s="26"/>
      <c r="D7" s="26"/>
      <c r="G7" s="26" t="s">
        <v>66</v>
      </c>
      <c r="H7" s="51">
        <v>45058.524542604166</v>
      </c>
      <c r="J7" s="27"/>
    </row>
    <row r="8" spans="2:10" ht="26.25" customHeight="1" x14ac:dyDescent="0.35">
      <c r="C8" s="26"/>
      <c r="D8" s="26"/>
    </row>
    <row r="9" spans="2:10" ht="21" customHeight="1" x14ac:dyDescent="0.35">
      <c r="B9" s="28" t="s">
        <v>67</v>
      </c>
      <c r="C9" s="29"/>
      <c r="D9" s="30" t="s">
        <v>86</v>
      </c>
      <c r="E9" s="28" t="s">
        <v>68</v>
      </c>
      <c r="F9" s="30" t="s">
        <v>88</v>
      </c>
      <c r="G9" s="28" t="s">
        <v>69</v>
      </c>
      <c r="H9" s="31"/>
      <c r="I9" s="28"/>
      <c r="J9" s="31"/>
    </row>
    <row r="10" spans="2:10" ht="21" customHeight="1" x14ac:dyDescent="0.25"/>
    <row r="11" spans="2:10" ht="21" customHeight="1" x14ac:dyDescent="0.25">
      <c r="B11" s="32" t="s">
        <v>70</v>
      </c>
      <c r="C11" s="32" t="s">
        <v>71</v>
      </c>
      <c r="D11" s="32" t="s">
        <v>72</v>
      </c>
      <c r="E11" s="32" t="s">
        <v>73</v>
      </c>
      <c r="F11" s="32" t="s">
        <v>74</v>
      </c>
      <c r="G11" s="32" t="s">
        <v>75</v>
      </c>
    </row>
    <row r="12" spans="2:10" ht="21" customHeight="1" x14ac:dyDescent="0.35">
      <c r="B12" s="33">
        <v>1</v>
      </c>
      <c r="C12" s="34">
        <v>2855</v>
      </c>
      <c r="D12" s="35" t="str">
        <f>IF(ISBLANK(C12),"",VLOOKUP(C12,Inscripcion!$A$1:$E$200,2,FALSE))</f>
        <v>Sebastian Alberto Aviles Brenes</v>
      </c>
      <c r="E12" s="36" t="str">
        <f>IF(ISBLANK(C12),"",VLOOKUP(C12,Inscripcion!$A$1:$E$200,3,FALSE))</f>
        <v>Esparza</v>
      </c>
      <c r="F12" s="36">
        <f>IF(ISBLANK(C12),"",VLOOKUP(C12,Inscripcion!$A$1:$E$200,4,FALSE))</f>
        <v>2</v>
      </c>
      <c r="G12" s="36">
        <f>IF(ISBLANK(C12),"",VLOOKUP(C12,Inscripcion!$A$1:$E$200,5,FALSE))</f>
        <v>570</v>
      </c>
    </row>
    <row r="13" spans="2:10" ht="21" customHeight="1" x14ac:dyDescent="0.35">
      <c r="B13" s="33">
        <v>2</v>
      </c>
      <c r="C13" s="34">
        <v>3898</v>
      </c>
      <c r="D13" s="35" t="str">
        <f>IF(ISBLANK(C13),"",VLOOKUP(C13,Inscripcion!$A$1:$E$200,2,FALSE))</f>
        <v>Josue Calvo Cruz</v>
      </c>
      <c r="E13" s="36" t="str">
        <f>IF(ISBLANK(C13),"",VLOOKUP(C13,Inscripcion!$A$1:$E$200,3,FALSE))</f>
        <v>San Jose</v>
      </c>
      <c r="F13" s="36">
        <f>IF(ISBLANK(C13),"",VLOOKUP(C13,Inscripcion!$A$1:$E$200,4,FALSE))</f>
        <v>28</v>
      </c>
      <c r="G13" s="36">
        <f>IF(ISBLANK(C13),"",VLOOKUP(C13,Inscripcion!$A$1:$E$200,5,FALSE))</f>
        <v>500</v>
      </c>
    </row>
    <row r="14" spans="2:10" ht="21" customHeight="1" x14ac:dyDescent="0.35">
      <c r="B14" s="33">
        <v>3</v>
      </c>
      <c r="C14" s="34">
        <v>3985</v>
      </c>
      <c r="D14" s="35" t="str">
        <f>IF(ISBLANK(C14),"",VLOOKUP(C14,Inscripcion!$A$1:$E$200,2,FALSE))</f>
        <v>Ariel Martínez Montenegro</v>
      </c>
      <c r="E14" s="36" t="str">
        <f>IF(ISBLANK(C14),"",VLOOKUP(C14,Inscripcion!$A$1:$E$200,3,FALSE))</f>
        <v>Pérez Zeledón</v>
      </c>
      <c r="F14" s="36">
        <f>IF(ISBLANK(C14),"",VLOOKUP(C14,Inscripcion!$A$1:$E$200,4,FALSE))</f>
        <v>31</v>
      </c>
      <c r="G14" s="36">
        <f>IF(ISBLANK(C14),"",VLOOKUP(C14,Inscripcion!$A$1:$E$200,5,FALSE))</f>
        <v>500</v>
      </c>
    </row>
    <row r="15" spans="2:10" ht="21" customHeight="1" x14ac:dyDescent="0.25">
      <c r="F15" s="37" t="s">
        <v>76</v>
      </c>
      <c r="G15" s="37" t="s">
        <v>76</v>
      </c>
    </row>
    <row r="16" spans="2:10" ht="21" customHeight="1" x14ac:dyDescent="0.25"/>
    <row r="17" spans="2:10" ht="21" customHeight="1" x14ac:dyDescent="0.25">
      <c r="B17" s="38" t="s">
        <v>77</v>
      </c>
      <c r="C17" s="38"/>
      <c r="D17" s="38" t="s">
        <v>78</v>
      </c>
      <c r="E17" s="39" t="s">
        <v>79</v>
      </c>
      <c r="F17" s="38" t="s">
        <v>80</v>
      </c>
      <c r="G17" s="38" t="s">
        <v>81</v>
      </c>
      <c r="H17" s="40" t="s">
        <v>82</v>
      </c>
      <c r="I17" s="41"/>
    </row>
    <row r="18" spans="2:10" ht="21" customHeight="1" x14ac:dyDescent="0.25">
      <c r="B18" s="42">
        <v>1</v>
      </c>
      <c r="C18" s="43">
        <v>1</v>
      </c>
      <c r="D18" s="44" t="str">
        <f>D12</f>
        <v>Sebastian Alberto Aviles Brenes</v>
      </c>
      <c r="E18" s="45">
        <v>11</v>
      </c>
      <c r="F18" s="45">
        <v>11</v>
      </c>
      <c r="G18" s="45"/>
      <c r="H18" s="46">
        <v>1</v>
      </c>
      <c r="I18" s="41"/>
    </row>
    <row r="19" spans="2:10" ht="21" customHeight="1" x14ac:dyDescent="0.25">
      <c r="B19" s="47"/>
      <c r="C19" s="43">
        <v>3</v>
      </c>
      <c r="D19" s="44" t="str">
        <f>D14</f>
        <v>Ariel Martínez Montenegro</v>
      </c>
      <c r="E19" s="45">
        <v>7</v>
      </c>
      <c r="F19" s="45">
        <v>9</v>
      </c>
      <c r="G19" s="45"/>
      <c r="H19" s="48"/>
      <c r="I19" s="41"/>
    </row>
    <row r="20" spans="2:10" ht="21" customHeight="1" x14ac:dyDescent="0.25">
      <c r="B20" s="42">
        <v>2</v>
      </c>
      <c r="C20" s="45">
        <v>1</v>
      </c>
      <c r="D20" s="44" t="str">
        <f>D12</f>
        <v>Sebastian Alberto Aviles Brenes</v>
      </c>
      <c r="E20" s="45">
        <v>11</v>
      </c>
      <c r="F20" s="45">
        <v>8</v>
      </c>
      <c r="G20" s="45">
        <v>11</v>
      </c>
      <c r="H20" s="46">
        <v>1</v>
      </c>
      <c r="I20" s="41"/>
    </row>
    <row r="21" spans="2:10" ht="21" customHeight="1" x14ac:dyDescent="0.25">
      <c r="B21" s="47"/>
      <c r="C21" s="45">
        <v>2</v>
      </c>
      <c r="D21" s="44" t="str">
        <f>D13</f>
        <v>Josue Calvo Cruz</v>
      </c>
      <c r="E21" s="45">
        <v>4</v>
      </c>
      <c r="F21" s="45">
        <v>11</v>
      </c>
      <c r="G21" s="45">
        <v>7</v>
      </c>
      <c r="H21" s="48"/>
      <c r="I21" s="41"/>
    </row>
    <row r="22" spans="2:10" ht="21" customHeight="1" x14ac:dyDescent="0.25">
      <c r="B22" s="42">
        <v>3</v>
      </c>
      <c r="C22" s="45">
        <v>2</v>
      </c>
      <c r="D22" s="44" t="str">
        <f>D13</f>
        <v>Josue Calvo Cruz</v>
      </c>
      <c r="E22" s="45">
        <v>11</v>
      </c>
      <c r="F22" s="45">
        <v>10</v>
      </c>
      <c r="G22" s="45">
        <v>14</v>
      </c>
      <c r="H22" s="49">
        <v>3</v>
      </c>
      <c r="I22" s="41"/>
    </row>
    <row r="23" spans="2:10" ht="21" customHeight="1" x14ac:dyDescent="0.25">
      <c r="B23" s="47"/>
      <c r="C23" s="45">
        <v>3</v>
      </c>
      <c r="D23" s="44" t="str">
        <f>D14</f>
        <v>Ariel Martínez Montenegro</v>
      </c>
      <c r="E23" s="45">
        <v>8</v>
      </c>
      <c r="F23" s="45">
        <v>12</v>
      </c>
      <c r="G23" s="45">
        <v>16</v>
      </c>
      <c r="H23" s="48"/>
      <c r="I23" s="41"/>
    </row>
    <row r="24" spans="2:10" ht="21" customHeight="1" x14ac:dyDescent="0.25">
      <c r="B24" s="29"/>
      <c r="C24" s="29"/>
      <c r="D24" s="29"/>
      <c r="E24" s="29"/>
      <c r="F24" s="29"/>
      <c r="G24" s="29"/>
      <c r="H24" s="29"/>
      <c r="I24" s="29"/>
      <c r="J24" s="29"/>
    </row>
    <row r="25" spans="2:10" ht="21" customHeight="1" x14ac:dyDescent="0.25">
      <c r="B25" s="29"/>
      <c r="C25" s="29"/>
      <c r="D25" s="29"/>
      <c r="E25" s="29"/>
      <c r="F25" s="29"/>
      <c r="G25" s="29"/>
      <c r="H25" s="29"/>
      <c r="I25" s="29"/>
      <c r="J25" s="29"/>
    </row>
    <row r="26" spans="2:10" ht="21" customHeight="1" x14ac:dyDescent="0.25">
      <c r="B26" s="29"/>
      <c r="C26" s="29"/>
      <c r="D26" s="45" t="s">
        <v>83</v>
      </c>
      <c r="E26" s="29"/>
      <c r="F26" s="29"/>
      <c r="G26" s="29"/>
      <c r="H26" s="29"/>
      <c r="I26" s="29"/>
      <c r="J26" s="29"/>
    </row>
    <row r="27" spans="2:10" ht="21" customHeight="1" x14ac:dyDescent="0.25">
      <c r="D27" s="50" t="s">
        <v>84</v>
      </c>
      <c r="E27" s="29"/>
      <c r="F27" s="29"/>
    </row>
    <row r="28" spans="2:10" ht="21" customHeight="1" x14ac:dyDescent="0.25">
      <c r="D28" s="50" t="s">
        <v>85</v>
      </c>
      <c r="E28" s="29"/>
      <c r="F28" s="29"/>
    </row>
  </sheetData>
  <pageMargins left="0.7" right="0.7" top="0.75" bottom="0.75" header="0.3" footer="0.3"/>
  <pageSetup paperSize="2833" scale="80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H20" sqref="H20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12.28515625" bestFit="1" customWidth="1"/>
    <col min="6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52"/>
    </row>
    <row r="5" spans="2:10" ht="8.25" customHeight="1" x14ac:dyDescent="0.35">
      <c r="D5" s="52"/>
    </row>
    <row r="6" spans="2:10" ht="26.25" customHeight="1" x14ac:dyDescent="0.25"/>
    <row r="7" spans="2:10" ht="26.25" customHeight="1" x14ac:dyDescent="0.35">
      <c r="C7" s="52"/>
      <c r="D7" s="52"/>
      <c r="G7" s="52" t="s">
        <v>66</v>
      </c>
      <c r="H7" s="76">
        <v>45058.524544780092</v>
      </c>
      <c r="J7" s="53"/>
    </row>
    <row r="8" spans="2:10" ht="26.25" customHeight="1" x14ac:dyDescent="0.35">
      <c r="C8" s="52"/>
      <c r="D8" s="52"/>
    </row>
    <row r="9" spans="2:10" ht="21" customHeight="1" x14ac:dyDescent="0.35">
      <c r="B9" s="54" t="s">
        <v>67</v>
      </c>
      <c r="C9" s="55"/>
      <c r="D9" s="56" t="s">
        <v>86</v>
      </c>
      <c r="E9" s="54" t="s">
        <v>68</v>
      </c>
      <c r="F9" s="56" t="s">
        <v>89</v>
      </c>
      <c r="G9" s="54" t="s">
        <v>69</v>
      </c>
      <c r="H9" s="57"/>
      <c r="I9" s="54"/>
      <c r="J9" s="57"/>
    </row>
    <row r="10" spans="2:10" ht="21" customHeight="1" x14ac:dyDescent="0.25"/>
    <row r="11" spans="2:10" ht="21" customHeight="1" x14ac:dyDescent="0.25">
      <c r="B11" s="58" t="s">
        <v>70</v>
      </c>
      <c r="C11" s="58" t="s">
        <v>71</v>
      </c>
      <c r="D11" s="58" t="s">
        <v>72</v>
      </c>
      <c r="E11" s="58" t="s">
        <v>73</v>
      </c>
      <c r="F11" s="58" t="s">
        <v>74</v>
      </c>
      <c r="G11" s="58" t="s">
        <v>75</v>
      </c>
    </row>
    <row r="12" spans="2:10" ht="21" customHeight="1" x14ac:dyDescent="0.35">
      <c r="B12" s="59">
        <v>1</v>
      </c>
      <c r="C12" s="60">
        <v>2623</v>
      </c>
      <c r="D12" s="61" t="str">
        <f>IF(ISBLANK(C12),"",VLOOKUP(C12,Inscripcion!$A$1:$E$200,2,FALSE))</f>
        <v>Rainer Mateo Monge Arroyo</v>
      </c>
      <c r="E12" s="62" t="str">
        <f>IF(ISBLANK(C12),"",VLOOKUP(C12,Inscripcion!$A$1:$E$200,3,FALSE))</f>
        <v>Esparza</v>
      </c>
      <c r="F12" s="62">
        <f>IF(ISBLANK(C12),"",VLOOKUP(C12,Inscripcion!$A$1:$E$200,4,FALSE))</f>
        <v>3</v>
      </c>
      <c r="G12" s="62">
        <f>IF(ISBLANK(C12),"",VLOOKUP(C12,Inscripcion!$A$1:$E$200,5,FALSE))</f>
        <v>555</v>
      </c>
    </row>
    <row r="13" spans="2:10" ht="21" customHeight="1" x14ac:dyDescent="0.35">
      <c r="B13" s="59">
        <v>2</v>
      </c>
      <c r="C13" s="60">
        <v>3722</v>
      </c>
      <c r="D13" s="61" t="str">
        <f>IF(ISBLANK(C13),"",VLOOKUP(C13,Inscripcion!$A$1:$E$200,2,FALSE))</f>
        <v>Matías Pérez De La Cuesta</v>
      </c>
      <c r="E13" s="62" t="str">
        <f>IF(ISBLANK(C13),"",VLOOKUP(C13,Inscripcion!$A$1:$E$200,3,FALSE))</f>
        <v>Escazú</v>
      </c>
      <c r="F13" s="62">
        <f>IF(ISBLANK(C13),"",VLOOKUP(C13,Inscripcion!$A$1:$E$200,4,FALSE))</f>
        <v>25</v>
      </c>
      <c r="G13" s="62">
        <f>IF(ISBLANK(C13),"",VLOOKUP(C13,Inscripcion!$A$1:$E$200,5,FALSE))</f>
        <v>500</v>
      </c>
    </row>
    <row r="14" spans="2:10" ht="21" customHeight="1" x14ac:dyDescent="0.35">
      <c r="B14" s="59">
        <v>3</v>
      </c>
      <c r="C14" s="60">
        <v>3841</v>
      </c>
      <c r="D14" s="61" t="str">
        <f>IF(ISBLANK(C14),"",VLOOKUP(C14,Inscripcion!$A$1:$E$200,2,FALSE))</f>
        <v>Axel Rios Linares</v>
      </c>
      <c r="E14" s="62" t="str">
        <f>IF(ISBLANK(C14),"",VLOOKUP(C14,Inscripcion!$A$1:$E$200,3,FALSE))</f>
        <v>Perez Zeledon</v>
      </c>
      <c r="F14" s="62">
        <f>IF(ISBLANK(C14),"",VLOOKUP(C14,Inscripcion!$A$1:$E$200,4,FALSE))</f>
        <v>34</v>
      </c>
      <c r="G14" s="62">
        <f>IF(ISBLANK(C14),"",VLOOKUP(C14,Inscripcion!$A$1:$E$200,5,FALSE))</f>
        <v>490</v>
      </c>
    </row>
    <row r="15" spans="2:10" ht="21" customHeight="1" x14ac:dyDescent="0.25">
      <c r="F15" s="63" t="s">
        <v>76</v>
      </c>
      <c r="G15" s="63" t="s">
        <v>76</v>
      </c>
    </row>
    <row r="16" spans="2:10" ht="21" customHeight="1" x14ac:dyDescent="0.25"/>
    <row r="17" spans="2:10" ht="21" customHeight="1" x14ac:dyDescent="0.25">
      <c r="B17" s="64" t="s">
        <v>77</v>
      </c>
      <c r="C17" s="64"/>
      <c r="D17" s="64" t="s">
        <v>78</v>
      </c>
      <c r="E17" s="65" t="s">
        <v>79</v>
      </c>
      <c r="F17" s="64" t="s">
        <v>80</v>
      </c>
      <c r="G17" s="64" t="s">
        <v>81</v>
      </c>
      <c r="H17" s="66" t="s">
        <v>82</v>
      </c>
      <c r="I17" s="67"/>
    </row>
    <row r="18" spans="2:10" ht="21" customHeight="1" x14ac:dyDescent="0.25">
      <c r="B18" s="68">
        <v>1</v>
      </c>
      <c r="C18" s="69">
        <v>1</v>
      </c>
      <c r="D18" s="70" t="str">
        <f>D12</f>
        <v>Rainer Mateo Monge Arroyo</v>
      </c>
      <c r="E18" s="71">
        <v>11</v>
      </c>
      <c r="F18" s="71">
        <v>11</v>
      </c>
      <c r="G18" s="71"/>
      <c r="H18" s="72">
        <v>1</v>
      </c>
      <c r="I18" s="67"/>
    </row>
    <row r="19" spans="2:10" ht="21" customHeight="1" x14ac:dyDescent="0.25">
      <c r="B19" s="73"/>
      <c r="C19" s="69">
        <v>3</v>
      </c>
      <c r="D19" s="70" t="str">
        <f>D14</f>
        <v>Axel Rios Linares</v>
      </c>
      <c r="E19" s="71">
        <v>2</v>
      </c>
      <c r="F19" s="71">
        <v>9</v>
      </c>
      <c r="G19" s="71"/>
      <c r="H19" s="74"/>
      <c r="I19" s="67"/>
    </row>
    <row r="20" spans="2:10" ht="21" customHeight="1" x14ac:dyDescent="0.25">
      <c r="B20" s="68">
        <v>2</v>
      </c>
      <c r="C20" s="71">
        <v>1</v>
      </c>
      <c r="D20" s="70" t="str">
        <f>D12</f>
        <v>Rainer Mateo Monge Arroyo</v>
      </c>
      <c r="E20" s="71">
        <v>6</v>
      </c>
      <c r="F20" s="71">
        <v>11</v>
      </c>
      <c r="G20" s="71">
        <v>9</v>
      </c>
      <c r="H20" s="72">
        <v>2</v>
      </c>
      <c r="I20" s="67"/>
    </row>
    <row r="21" spans="2:10" ht="21" customHeight="1" x14ac:dyDescent="0.25">
      <c r="B21" s="73"/>
      <c r="C21" s="71">
        <v>2</v>
      </c>
      <c r="D21" s="70" t="str">
        <f>D13</f>
        <v>Matías Pérez De La Cuesta</v>
      </c>
      <c r="E21" s="71">
        <v>11</v>
      </c>
      <c r="F21" s="71">
        <v>1</v>
      </c>
      <c r="G21" s="71">
        <v>11</v>
      </c>
      <c r="H21" s="74"/>
      <c r="I21" s="67"/>
    </row>
    <row r="22" spans="2:10" ht="21" customHeight="1" x14ac:dyDescent="0.25">
      <c r="B22" s="68">
        <v>3</v>
      </c>
      <c r="C22" s="71">
        <v>2</v>
      </c>
      <c r="D22" s="70" t="str">
        <f>D13</f>
        <v>Matías Pérez De La Cuesta</v>
      </c>
      <c r="E22" s="71">
        <v>11</v>
      </c>
      <c r="F22" s="71">
        <v>11</v>
      </c>
      <c r="G22" s="71"/>
      <c r="H22" s="75">
        <v>2</v>
      </c>
      <c r="I22" s="67"/>
    </row>
    <row r="23" spans="2:10" ht="21" customHeight="1" x14ac:dyDescent="0.25">
      <c r="B23" s="73"/>
      <c r="C23" s="71">
        <v>3</v>
      </c>
      <c r="D23" s="70" t="str">
        <f>D14</f>
        <v>Axel Rios Linares</v>
      </c>
      <c r="E23" s="71">
        <v>2</v>
      </c>
      <c r="F23" s="71">
        <v>2</v>
      </c>
      <c r="G23" s="71"/>
      <c r="H23" s="74"/>
      <c r="I23" s="67"/>
    </row>
    <row r="24" spans="2:10" ht="21" customHeight="1" x14ac:dyDescent="0.25">
      <c r="B24" s="55"/>
      <c r="C24" s="55"/>
      <c r="D24" s="55"/>
      <c r="E24" s="55"/>
      <c r="F24" s="55"/>
      <c r="G24" s="55"/>
      <c r="H24" s="55"/>
      <c r="I24" s="55"/>
      <c r="J24" s="55"/>
    </row>
    <row r="25" spans="2:10" ht="21" customHeight="1" x14ac:dyDescent="0.25">
      <c r="B25" s="55"/>
      <c r="C25" s="55"/>
      <c r="D25" s="55"/>
      <c r="E25" s="55"/>
      <c r="F25" s="55"/>
      <c r="G25" s="55"/>
      <c r="H25" s="55"/>
      <c r="I25" s="55"/>
      <c r="J25" s="55"/>
    </row>
    <row r="26" spans="2:10" ht="21" customHeight="1" x14ac:dyDescent="0.25">
      <c r="B26" s="55"/>
      <c r="C26" s="55"/>
      <c r="D26" s="71" t="s">
        <v>83</v>
      </c>
      <c r="E26" s="55"/>
      <c r="F26" s="55"/>
      <c r="G26" s="55"/>
      <c r="H26" s="55"/>
      <c r="I26" s="55"/>
      <c r="J26" s="55"/>
    </row>
    <row r="27" spans="2:10" ht="21" customHeight="1" x14ac:dyDescent="0.25">
      <c r="D27" s="404" t="s">
        <v>156</v>
      </c>
      <c r="E27" s="55"/>
      <c r="F27" s="55"/>
    </row>
    <row r="28" spans="2:10" ht="21" customHeight="1" x14ac:dyDescent="0.25">
      <c r="D28" s="404" t="s">
        <v>157</v>
      </c>
      <c r="E28" s="55"/>
      <c r="F28" s="55"/>
    </row>
  </sheetData>
  <pageMargins left="0.7" right="0.7" top="0.75" bottom="0.75" header="0.3" footer="0.3"/>
  <pageSetup paperSize="2833" scale="80" orientation="portrait" horizontalDpi="180" verticalDpi="18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7" workbookViewId="0">
      <selection activeCell="H21" sqref="H21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13.42578125" bestFit="1" customWidth="1"/>
    <col min="6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77"/>
    </row>
    <row r="5" spans="2:10" ht="8.25" customHeight="1" x14ac:dyDescent="0.35">
      <c r="D5" s="77"/>
    </row>
    <row r="6" spans="2:10" ht="26.25" customHeight="1" x14ac:dyDescent="0.25"/>
    <row r="7" spans="2:10" ht="26.25" customHeight="1" x14ac:dyDescent="0.35">
      <c r="C7" s="77"/>
      <c r="D7" s="77"/>
      <c r="G7" s="77" t="s">
        <v>66</v>
      </c>
      <c r="H7" s="101">
        <v>45058.524546944442</v>
      </c>
      <c r="J7" s="78"/>
    </row>
    <row r="8" spans="2:10" ht="26.25" customHeight="1" x14ac:dyDescent="0.35">
      <c r="C8" s="77"/>
      <c r="D8" s="77"/>
    </row>
    <row r="9" spans="2:10" ht="21" customHeight="1" x14ac:dyDescent="0.35">
      <c r="B9" s="79" t="s">
        <v>67</v>
      </c>
      <c r="C9" s="80"/>
      <c r="D9" s="81" t="s">
        <v>86</v>
      </c>
      <c r="E9" s="79" t="s">
        <v>68</v>
      </c>
      <c r="F9" s="81" t="s">
        <v>90</v>
      </c>
      <c r="G9" s="79" t="s">
        <v>69</v>
      </c>
      <c r="H9" s="82"/>
      <c r="I9" s="79"/>
      <c r="J9" s="82"/>
    </row>
    <row r="10" spans="2:10" ht="21" customHeight="1" x14ac:dyDescent="0.25"/>
    <row r="11" spans="2:10" ht="21" customHeight="1" x14ac:dyDescent="0.25">
      <c r="B11" s="83" t="s">
        <v>70</v>
      </c>
      <c r="C11" s="83" t="s">
        <v>71</v>
      </c>
      <c r="D11" s="83" t="s">
        <v>72</v>
      </c>
      <c r="E11" s="83" t="s">
        <v>73</v>
      </c>
      <c r="F11" s="83" t="s">
        <v>74</v>
      </c>
      <c r="G11" s="83" t="s">
        <v>75</v>
      </c>
    </row>
    <row r="12" spans="2:10" ht="21" customHeight="1" x14ac:dyDescent="0.35">
      <c r="B12" s="84">
        <v>1</v>
      </c>
      <c r="C12" s="85">
        <v>3672</v>
      </c>
      <c r="D12" s="86" t="str">
        <f>IF(ISBLANK(C12),"",VLOOKUP(C12,Inscripcion!$A$1:$E$200,2,FALSE))</f>
        <v>Jose Ignacio Marin Garcia</v>
      </c>
      <c r="E12" s="87" t="str">
        <f>IF(ISBLANK(C12),"",VLOOKUP(C12,Inscripcion!$A$1:$E$200,3,FALSE))</f>
        <v>Santa Ana</v>
      </c>
      <c r="F12" s="87">
        <f>IF(ISBLANK(C12),"",VLOOKUP(C12,Inscripcion!$A$1:$E$200,4,FALSE))</f>
        <v>4</v>
      </c>
      <c r="G12" s="87">
        <f>IF(ISBLANK(C12),"",VLOOKUP(C12,Inscripcion!$A$1:$E$200,5,FALSE))</f>
        <v>555</v>
      </c>
    </row>
    <row r="13" spans="2:10" ht="21" customHeight="1" x14ac:dyDescent="0.35">
      <c r="B13" s="84">
        <v>2</v>
      </c>
      <c r="C13" s="85">
        <v>3726</v>
      </c>
      <c r="D13" s="86" t="str">
        <f>IF(ISBLANK(C13),"",VLOOKUP(C13,Inscripcion!$A$1:$E$200,2,FALSE))</f>
        <v>Joshua Ceciliano Bonilla</v>
      </c>
      <c r="E13" s="87" t="str">
        <f>IF(ISBLANK(C13),"",VLOOKUP(C13,Inscripcion!$A$1:$E$200,3,FALSE))</f>
        <v>Aserrí</v>
      </c>
      <c r="F13" s="87">
        <f>IF(ISBLANK(C13),"",VLOOKUP(C13,Inscripcion!$A$1:$E$200,4,FALSE))</f>
        <v>26</v>
      </c>
      <c r="G13" s="87">
        <f>IF(ISBLANK(C13),"",VLOOKUP(C13,Inscripcion!$A$1:$E$200,5,FALSE))</f>
        <v>500</v>
      </c>
    </row>
    <row r="14" spans="2:10" ht="21" customHeight="1" x14ac:dyDescent="0.35">
      <c r="B14" s="84">
        <v>3</v>
      </c>
      <c r="C14" s="85">
        <v>3984</v>
      </c>
      <c r="D14" s="86" t="str">
        <f>IF(ISBLANK(C14),"",VLOOKUP(C14,Inscripcion!$A$1:$E$200,2,FALSE))</f>
        <v>Fabián Sosa Cambronero</v>
      </c>
      <c r="E14" s="87" t="str">
        <f>IF(ISBLANK(C14),"",VLOOKUP(C14,Inscripcion!$A$1:$E$200,3,FALSE))</f>
        <v>Esparza</v>
      </c>
      <c r="F14" s="87">
        <f>IF(ISBLANK(C14),"",VLOOKUP(C14,Inscripcion!$A$1:$E$200,4,FALSE))</f>
        <v>30</v>
      </c>
      <c r="G14" s="87">
        <f>IF(ISBLANK(C14),"",VLOOKUP(C14,Inscripcion!$A$1:$E$200,5,FALSE))</f>
        <v>500</v>
      </c>
    </row>
    <row r="15" spans="2:10" ht="21" customHeight="1" x14ac:dyDescent="0.25">
      <c r="F15" s="88" t="s">
        <v>76</v>
      </c>
      <c r="G15" s="88" t="s">
        <v>76</v>
      </c>
    </row>
    <row r="16" spans="2:10" ht="21" customHeight="1" x14ac:dyDescent="0.25"/>
    <row r="17" spans="2:10" ht="21" customHeight="1" x14ac:dyDescent="0.25">
      <c r="B17" s="89" t="s">
        <v>77</v>
      </c>
      <c r="C17" s="89"/>
      <c r="D17" s="89" t="s">
        <v>78</v>
      </c>
      <c r="E17" s="90" t="s">
        <v>79</v>
      </c>
      <c r="F17" s="89" t="s">
        <v>80</v>
      </c>
      <c r="G17" s="89" t="s">
        <v>81</v>
      </c>
      <c r="H17" s="91" t="s">
        <v>82</v>
      </c>
      <c r="I17" s="92"/>
    </row>
    <row r="18" spans="2:10" ht="21" customHeight="1" x14ac:dyDescent="0.25">
      <c r="B18" s="93">
        <v>1</v>
      </c>
      <c r="C18" s="94">
        <v>1</v>
      </c>
      <c r="D18" s="95" t="str">
        <f>D12</f>
        <v>Jose Ignacio Marin Garcia</v>
      </c>
      <c r="E18" s="96">
        <v>11</v>
      </c>
      <c r="F18" s="96">
        <v>11</v>
      </c>
      <c r="G18" s="96"/>
      <c r="H18" s="97">
        <v>1</v>
      </c>
      <c r="I18" s="92"/>
    </row>
    <row r="19" spans="2:10" ht="21" customHeight="1" x14ac:dyDescent="0.25">
      <c r="B19" s="98"/>
      <c r="C19" s="94">
        <v>3</v>
      </c>
      <c r="D19" s="95" t="str">
        <f>D14</f>
        <v>Fabián Sosa Cambronero</v>
      </c>
      <c r="E19" s="96">
        <v>3</v>
      </c>
      <c r="F19" s="96">
        <v>9</v>
      </c>
      <c r="G19" s="96"/>
      <c r="H19" s="99"/>
      <c r="I19" s="92"/>
    </row>
    <row r="20" spans="2:10" ht="21" customHeight="1" x14ac:dyDescent="0.25">
      <c r="B20" s="93">
        <v>2</v>
      </c>
      <c r="C20" s="96">
        <v>1</v>
      </c>
      <c r="D20" s="95" t="str">
        <f>D12</f>
        <v>Jose Ignacio Marin Garcia</v>
      </c>
      <c r="E20" s="96">
        <v>11</v>
      </c>
      <c r="F20" s="96">
        <v>11</v>
      </c>
      <c r="G20" s="96"/>
      <c r="H20" s="97">
        <v>1</v>
      </c>
      <c r="I20" s="92"/>
    </row>
    <row r="21" spans="2:10" ht="21" customHeight="1" x14ac:dyDescent="0.25">
      <c r="B21" s="98"/>
      <c r="C21" s="96">
        <v>2</v>
      </c>
      <c r="D21" s="95" t="str">
        <f>D13</f>
        <v>Joshua Ceciliano Bonilla</v>
      </c>
      <c r="E21" s="96">
        <v>8</v>
      </c>
      <c r="F21" s="96">
        <v>7</v>
      </c>
      <c r="G21" s="96"/>
      <c r="H21" s="99"/>
      <c r="I21" s="92"/>
    </row>
    <row r="22" spans="2:10" ht="21" customHeight="1" x14ac:dyDescent="0.25">
      <c r="B22" s="93">
        <v>3</v>
      </c>
      <c r="C22" s="96">
        <v>2</v>
      </c>
      <c r="D22" s="95" t="str">
        <f>D13</f>
        <v>Joshua Ceciliano Bonilla</v>
      </c>
      <c r="E22" s="96">
        <v>6</v>
      </c>
      <c r="F22" s="96">
        <v>7</v>
      </c>
      <c r="G22" s="96"/>
      <c r="H22" s="100">
        <v>3</v>
      </c>
      <c r="I22" s="92"/>
    </row>
    <row r="23" spans="2:10" ht="21" customHeight="1" x14ac:dyDescent="0.25">
      <c r="B23" s="98"/>
      <c r="C23" s="96">
        <v>3</v>
      </c>
      <c r="D23" s="95" t="str">
        <f>D14</f>
        <v>Fabián Sosa Cambronero</v>
      </c>
      <c r="E23" s="96">
        <v>11</v>
      </c>
      <c r="F23" s="96">
        <v>11</v>
      </c>
      <c r="G23" s="96"/>
      <c r="H23" s="99"/>
      <c r="I23" s="92"/>
    </row>
    <row r="24" spans="2:10" ht="21" customHeight="1" x14ac:dyDescent="0.25">
      <c r="B24" s="80"/>
      <c r="C24" s="80"/>
      <c r="D24" s="80"/>
      <c r="E24" s="80"/>
      <c r="F24" s="80"/>
      <c r="G24" s="80"/>
      <c r="H24" s="80"/>
      <c r="I24" s="80"/>
      <c r="J24" s="80"/>
    </row>
    <row r="25" spans="2:10" ht="21" customHeight="1" x14ac:dyDescent="0.25">
      <c r="B25" s="80"/>
      <c r="C25" s="80"/>
      <c r="D25" s="80"/>
      <c r="E25" s="80"/>
      <c r="F25" s="80"/>
      <c r="G25" s="80"/>
      <c r="H25" s="80"/>
      <c r="I25" s="80"/>
      <c r="J25" s="80"/>
    </row>
    <row r="26" spans="2:10" ht="21" customHeight="1" x14ac:dyDescent="0.25">
      <c r="B26" s="80"/>
      <c r="C26" s="80"/>
      <c r="D26" s="96" t="s">
        <v>83</v>
      </c>
      <c r="E26" s="80"/>
      <c r="F26" s="80"/>
      <c r="G26" s="80"/>
      <c r="H26" s="80"/>
      <c r="I26" s="80"/>
      <c r="J26" s="80"/>
    </row>
    <row r="27" spans="2:10" ht="21" customHeight="1" x14ac:dyDescent="0.25">
      <c r="D27" s="404" t="s">
        <v>154</v>
      </c>
      <c r="E27" s="80"/>
      <c r="F27" s="80"/>
    </row>
    <row r="28" spans="2:10" ht="21" customHeight="1" x14ac:dyDescent="0.25">
      <c r="D28" s="404" t="s">
        <v>155</v>
      </c>
      <c r="E28" s="80"/>
      <c r="F28" s="80"/>
    </row>
  </sheetData>
  <pageMargins left="0.7" right="0.7" top="0.75" bottom="0.75" header="0.3" footer="0.3"/>
  <pageSetup paperSize="2833" scale="79" orientation="portrait" horizontalDpi="180" verticalDpi="18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1" workbookViewId="0">
      <selection activeCell="H11" sqref="H11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15.28515625" bestFit="1" customWidth="1"/>
    <col min="6" max="6" width="14.85546875" bestFit="1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02"/>
    </row>
    <row r="5" spans="2:10" ht="8.25" customHeight="1" x14ac:dyDescent="0.35">
      <c r="D5" s="102"/>
    </row>
    <row r="6" spans="2:10" ht="26.25" customHeight="1" x14ac:dyDescent="0.25"/>
    <row r="7" spans="2:10" ht="26.25" customHeight="1" x14ac:dyDescent="0.35">
      <c r="C7" s="102"/>
      <c r="D7" s="102"/>
      <c r="G7" s="102" t="s">
        <v>66</v>
      </c>
      <c r="H7" s="126">
        <v>45058.524548923611</v>
      </c>
      <c r="J7" s="103"/>
    </row>
    <row r="8" spans="2:10" ht="26.25" customHeight="1" x14ac:dyDescent="0.35">
      <c r="C8" s="102"/>
      <c r="D8" s="102"/>
    </row>
    <row r="9" spans="2:10" ht="21" customHeight="1" x14ac:dyDescent="0.35">
      <c r="B9" s="104" t="s">
        <v>67</v>
      </c>
      <c r="C9" s="105"/>
      <c r="D9" s="106" t="s">
        <v>86</v>
      </c>
      <c r="E9" s="104" t="s">
        <v>68</v>
      </c>
      <c r="F9" s="106" t="s">
        <v>91</v>
      </c>
      <c r="G9" s="104" t="s">
        <v>69</v>
      </c>
      <c r="H9" s="107"/>
      <c r="I9" s="104"/>
      <c r="J9" s="107"/>
    </row>
    <row r="10" spans="2:10" ht="21" customHeight="1" x14ac:dyDescent="0.25"/>
    <row r="11" spans="2:10" ht="21" customHeight="1" x14ac:dyDescent="0.25">
      <c r="B11" s="108" t="s">
        <v>70</v>
      </c>
      <c r="C11" s="108" t="s">
        <v>71</v>
      </c>
      <c r="D11" s="108" t="s">
        <v>72</v>
      </c>
      <c r="E11" s="108" t="s">
        <v>73</v>
      </c>
      <c r="F11" s="108" t="s">
        <v>74</v>
      </c>
      <c r="G11" s="108" t="s">
        <v>75</v>
      </c>
    </row>
    <row r="12" spans="2:10" ht="21" customHeight="1" x14ac:dyDescent="0.35">
      <c r="B12" s="109">
        <v>1</v>
      </c>
      <c r="C12" s="110">
        <v>3153</v>
      </c>
      <c r="D12" s="111" t="str">
        <f>IF(ISBLANK(C12),"",VLOOKUP(C12,Inscripcion!$A$1:$E$200,2,FALSE))</f>
        <v>Ariel Ignacio Bartels Barquero</v>
      </c>
      <c r="E12" s="112" t="str">
        <f>IF(ISBLANK(C12),"",VLOOKUP(C12,Inscripcion!$A$1:$E$200,3,FALSE))</f>
        <v>PEREZ ZELEDON</v>
      </c>
      <c r="F12" s="112">
        <f>IF(ISBLANK(C12),"",VLOOKUP(C12,Inscripcion!$A$1:$E$200,4,FALSE))</f>
        <v>6</v>
      </c>
      <c r="G12" s="112">
        <f>IF(ISBLANK(C12),"",VLOOKUP(C12,Inscripcion!$A$1:$E$200,5,FALSE))</f>
        <v>540</v>
      </c>
    </row>
    <row r="13" spans="2:10" ht="21" customHeight="1" x14ac:dyDescent="0.35">
      <c r="B13" s="109">
        <v>2</v>
      </c>
      <c r="C13" s="110">
        <v>3747</v>
      </c>
      <c r="D13" s="111" t="str">
        <f>IF(ISBLANK(C13),"",VLOOKUP(C13,Inscripcion!$A$1:$E$200,2,FALSE))</f>
        <v>Luis Alonso Villalobos</v>
      </c>
      <c r="E13" s="112" t="str">
        <f>IF(ISBLANK(C13),"",VLOOKUP(C13,Inscripcion!$A$1:$E$200,3,FALSE))</f>
        <v>Esparza</v>
      </c>
      <c r="F13" s="112">
        <f>IF(ISBLANK(C13),"",VLOOKUP(C13,Inscripcion!$A$1:$E$200,4,FALSE))</f>
        <v>27</v>
      </c>
      <c r="G13" s="112">
        <f>IF(ISBLANK(C13),"",VLOOKUP(C13,Inscripcion!$A$1:$E$200,5,FALSE))</f>
        <v>500</v>
      </c>
    </row>
    <row r="14" spans="2:10" ht="21" customHeight="1" x14ac:dyDescent="0.35">
      <c r="B14" s="109">
        <v>3</v>
      </c>
      <c r="C14" s="110">
        <v>4193</v>
      </c>
      <c r="D14" s="111" t="str">
        <f>IF(ISBLANK(C14),"",VLOOKUP(C14,Inscripcion!$A$1:$E$200,2,FALSE))</f>
        <v>Andrés Araya González</v>
      </c>
      <c r="E14" s="112" t="str">
        <f>IF(ISBLANK(C14),"",VLOOKUP(C14,Inscripcion!$A$1:$E$200,3,FALSE))</f>
        <v>Santo Domingo</v>
      </c>
      <c r="F14" s="112" t="str">
        <f>IF(ISBLANK(C14),"",VLOOKUP(C14,Inscripcion!$A$1:$E$200,4,FALSE))</f>
        <v>NUEVO AFILIADO</v>
      </c>
      <c r="G14" s="112">
        <f>IF(ISBLANK(C14),"",VLOOKUP(C14,Inscripcion!$A$1:$E$200,5,FALSE))</f>
        <v>500</v>
      </c>
    </row>
    <row r="15" spans="2:10" ht="21" customHeight="1" x14ac:dyDescent="0.25">
      <c r="F15" s="113" t="s">
        <v>76</v>
      </c>
      <c r="G15" s="113" t="s">
        <v>76</v>
      </c>
    </row>
    <row r="16" spans="2:10" ht="21" customHeight="1" x14ac:dyDescent="0.25"/>
    <row r="17" spans="2:10" ht="21" customHeight="1" x14ac:dyDescent="0.25">
      <c r="B17" s="114" t="s">
        <v>77</v>
      </c>
      <c r="C17" s="114"/>
      <c r="D17" s="114" t="s">
        <v>78</v>
      </c>
      <c r="E17" s="115" t="s">
        <v>79</v>
      </c>
      <c r="F17" s="114" t="s">
        <v>80</v>
      </c>
      <c r="G17" s="114" t="s">
        <v>81</v>
      </c>
      <c r="H17" s="116" t="s">
        <v>82</v>
      </c>
      <c r="I17" s="117"/>
    </row>
    <row r="18" spans="2:10" ht="21" customHeight="1" x14ac:dyDescent="0.25">
      <c r="B18" s="118">
        <v>1</v>
      </c>
      <c r="C18" s="119">
        <v>1</v>
      </c>
      <c r="D18" s="120" t="str">
        <f>D12</f>
        <v>Ariel Ignacio Bartels Barquero</v>
      </c>
      <c r="E18" s="121">
        <v>11</v>
      </c>
      <c r="F18" s="121">
        <v>11</v>
      </c>
      <c r="G18" s="121"/>
      <c r="H18" s="122">
        <v>1</v>
      </c>
      <c r="I18" s="117"/>
    </row>
    <row r="19" spans="2:10" ht="21" customHeight="1" x14ac:dyDescent="0.25">
      <c r="B19" s="123"/>
      <c r="C19" s="119">
        <v>3</v>
      </c>
      <c r="D19" s="120" t="str">
        <f>D14</f>
        <v>Andrés Araya González</v>
      </c>
      <c r="E19" s="403" t="s">
        <v>151</v>
      </c>
      <c r="F19" s="403" t="s">
        <v>151</v>
      </c>
      <c r="G19" s="121"/>
      <c r="H19" s="124"/>
      <c r="I19" s="117"/>
    </row>
    <row r="20" spans="2:10" ht="21" customHeight="1" x14ac:dyDescent="0.25">
      <c r="B20" s="118">
        <v>2</v>
      </c>
      <c r="C20" s="121">
        <v>1</v>
      </c>
      <c r="D20" s="120" t="str">
        <f>D12</f>
        <v>Ariel Ignacio Bartels Barquero</v>
      </c>
      <c r="E20" s="121">
        <v>8</v>
      </c>
      <c r="F20" s="121">
        <v>11</v>
      </c>
      <c r="G20" s="121">
        <v>9</v>
      </c>
      <c r="H20" s="122">
        <v>2</v>
      </c>
      <c r="I20" s="117"/>
    </row>
    <row r="21" spans="2:10" ht="21" customHeight="1" x14ac:dyDescent="0.25">
      <c r="B21" s="123"/>
      <c r="C21" s="121">
        <v>2</v>
      </c>
      <c r="D21" s="120" t="str">
        <f>D13</f>
        <v>Luis Alonso Villalobos</v>
      </c>
      <c r="E21" s="121">
        <v>11</v>
      </c>
      <c r="F21" s="121">
        <v>2</v>
      </c>
      <c r="G21" s="121">
        <v>11</v>
      </c>
      <c r="H21" s="124"/>
      <c r="I21" s="117"/>
    </row>
    <row r="22" spans="2:10" ht="21" customHeight="1" x14ac:dyDescent="0.25">
      <c r="B22" s="118">
        <v>3</v>
      </c>
      <c r="C22" s="121">
        <v>2</v>
      </c>
      <c r="D22" s="120" t="str">
        <f>D13</f>
        <v>Luis Alonso Villalobos</v>
      </c>
      <c r="E22" s="121">
        <v>11</v>
      </c>
      <c r="F22" s="121">
        <v>11</v>
      </c>
      <c r="G22" s="121"/>
      <c r="H22" s="125">
        <v>2</v>
      </c>
      <c r="I22" s="117"/>
    </row>
    <row r="23" spans="2:10" ht="21" customHeight="1" x14ac:dyDescent="0.25">
      <c r="B23" s="123"/>
      <c r="C23" s="121">
        <v>3</v>
      </c>
      <c r="D23" s="120" t="str">
        <f>D14</f>
        <v>Andrés Araya González</v>
      </c>
      <c r="E23" s="121" t="s">
        <v>151</v>
      </c>
      <c r="F23" s="121" t="s">
        <v>151</v>
      </c>
      <c r="G23" s="121"/>
      <c r="H23" s="124"/>
      <c r="I23" s="117"/>
    </row>
    <row r="24" spans="2:10" ht="21" customHeight="1" x14ac:dyDescent="0.25">
      <c r="B24" s="105"/>
      <c r="C24" s="105"/>
      <c r="D24" s="105"/>
      <c r="E24" s="105"/>
      <c r="F24" s="105"/>
      <c r="G24" s="105"/>
      <c r="H24" s="105"/>
      <c r="I24" s="105"/>
      <c r="J24" s="105"/>
    </row>
    <row r="25" spans="2:10" ht="21" customHeight="1" x14ac:dyDescent="0.25">
      <c r="B25" s="105"/>
      <c r="C25" s="105"/>
      <c r="D25" s="105"/>
      <c r="E25" s="105"/>
      <c r="F25" s="105"/>
      <c r="G25" s="105"/>
      <c r="H25" s="105"/>
      <c r="I25" s="105"/>
      <c r="J25" s="105"/>
    </row>
    <row r="26" spans="2:10" ht="21" customHeight="1" x14ac:dyDescent="0.25">
      <c r="B26" s="105"/>
      <c r="C26" s="105"/>
      <c r="D26" s="121" t="s">
        <v>83</v>
      </c>
      <c r="E26" s="105"/>
      <c r="F26" s="105"/>
      <c r="G26" s="105"/>
      <c r="H26" s="105"/>
      <c r="I26" s="105"/>
      <c r="J26" s="105"/>
    </row>
    <row r="27" spans="2:10" ht="21" customHeight="1" x14ac:dyDescent="0.25">
      <c r="D27" s="404" t="s">
        <v>152</v>
      </c>
      <c r="E27" s="105"/>
      <c r="F27" s="105"/>
    </row>
    <row r="28" spans="2:10" ht="21" customHeight="1" x14ac:dyDescent="0.25">
      <c r="D28" s="404" t="s">
        <v>153</v>
      </c>
      <c r="E28" s="105"/>
      <c r="F28" s="105"/>
    </row>
  </sheetData>
  <pageMargins left="0.7" right="0.7" top="0.75" bottom="0.75" header="0.3" footer="0.3"/>
  <pageSetup paperSize="2833" scale="75" orientation="portrait" horizontalDpi="180" verticalDpi="18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4" workbookViewId="0">
      <selection activeCell="H21" sqref="H21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27"/>
    </row>
    <row r="5" spans="2:10" ht="8.25" customHeight="1" x14ac:dyDescent="0.35">
      <c r="D5" s="127"/>
    </row>
    <row r="6" spans="2:10" ht="26.25" customHeight="1" x14ac:dyDescent="0.25"/>
    <row r="7" spans="2:10" ht="26.25" customHeight="1" x14ac:dyDescent="0.35">
      <c r="C7" s="127"/>
      <c r="D7" s="127"/>
      <c r="G7" s="127" t="s">
        <v>66</v>
      </c>
      <c r="H7" s="151">
        <v>45058.524551099537</v>
      </c>
      <c r="J7" s="128"/>
    </row>
    <row r="8" spans="2:10" ht="26.25" customHeight="1" x14ac:dyDescent="0.35">
      <c r="C8" s="127"/>
      <c r="D8" s="127"/>
    </row>
    <row r="9" spans="2:10" ht="21" customHeight="1" x14ac:dyDescent="0.35">
      <c r="B9" s="129" t="s">
        <v>67</v>
      </c>
      <c r="C9" s="130"/>
      <c r="D9" s="131" t="s">
        <v>86</v>
      </c>
      <c r="E9" s="129" t="s">
        <v>68</v>
      </c>
      <c r="F9" s="131" t="s">
        <v>92</v>
      </c>
      <c r="G9" s="129" t="s">
        <v>69</v>
      </c>
      <c r="H9" s="132"/>
      <c r="I9" s="129"/>
      <c r="J9" s="132"/>
    </row>
    <row r="10" spans="2:10" ht="21" customHeight="1" x14ac:dyDescent="0.25"/>
    <row r="11" spans="2:10" ht="21" customHeight="1" x14ac:dyDescent="0.25">
      <c r="B11" s="133" t="s">
        <v>70</v>
      </c>
      <c r="C11" s="133" t="s">
        <v>71</v>
      </c>
      <c r="D11" s="133" t="s">
        <v>72</v>
      </c>
      <c r="E11" s="133" t="s">
        <v>73</v>
      </c>
      <c r="F11" s="133" t="s">
        <v>74</v>
      </c>
      <c r="G11" s="133" t="s">
        <v>75</v>
      </c>
    </row>
    <row r="12" spans="2:10" ht="21" customHeight="1" x14ac:dyDescent="0.35">
      <c r="B12" s="134">
        <v>1</v>
      </c>
      <c r="C12" s="135">
        <v>3447</v>
      </c>
      <c r="D12" s="136" t="str">
        <f>IF(ISBLANK(C12),"",VLOOKUP(C12,Inscripcion!$A$1:$E$200,2,FALSE))</f>
        <v>Emmanuel Estrada Garcia</v>
      </c>
      <c r="E12" s="137" t="str">
        <f>IF(ISBLANK(C12),"",VLOOKUP(C12,Inscripcion!$A$1:$E$200,3,FALSE))</f>
        <v>Alajuela</v>
      </c>
      <c r="F12" s="137">
        <f>IF(ISBLANK(C12),"",VLOOKUP(C12,Inscripcion!$A$1:$E$200,4,FALSE))</f>
        <v>7</v>
      </c>
      <c r="G12" s="137">
        <f>IF(ISBLANK(C12),"",VLOOKUP(C12,Inscripcion!$A$1:$E$200,5,FALSE))</f>
        <v>535</v>
      </c>
    </row>
    <row r="13" spans="2:10" ht="21" customHeight="1" x14ac:dyDescent="0.35">
      <c r="B13" s="134">
        <v>2</v>
      </c>
      <c r="C13" s="135">
        <v>3634</v>
      </c>
      <c r="D13" s="136" t="str">
        <f>IF(ISBLANK(C13),"",VLOOKUP(C13,Inscripcion!$A$1:$E$200,2,FALSE))</f>
        <v>Yuen Zuñiga Murillo</v>
      </c>
      <c r="E13" s="137" t="str">
        <f>IF(ISBLANK(C13),"",VLOOKUP(C13,Inscripcion!$A$1:$E$200,3,FALSE))</f>
        <v>Corredores</v>
      </c>
      <c r="F13" s="137">
        <f>IF(ISBLANK(C13),"",VLOOKUP(C13,Inscripcion!$A$1:$E$200,4,FALSE))</f>
        <v>23</v>
      </c>
      <c r="G13" s="137">
        <f>IF(ISBLANK(C13),"",VLOOKUP(C13,Inscripcion!$A$1:$E$200,5,FALSE))</f>
        <v>500</v>
      </c>
    </row>
    <row r="14" spans="2:10" ht="21" customHeight="1" x14ac:dyDescent="0.35">
      <c r="B14" s="134">
        <v>3</v>
      </c>
      <c r="C14" s="135">
        <v>4052</v>
      </c>
      <c r="D14" s="136" t="str">
        <f>IF(ISBLANK(C14),"",VLOOKUP(C14,Inscripcion!$A$1:$E$200,2,FALSE))</f>
        <v>Kevin Arias Bravo</v>
      </c>
      <c r="E14" s="137" t="str">
        <f>IF(ISBLANK(C14),"",VLOOKUP(C14,Inscripcion!$A$1:$E$200,3,FALSE))</f>
        <v>Esparza</v>
      </c>
      <c r="F14" s="137">
        <f>IF(ISBLANK(C14),"",VLOOKUP(C14,Inscripcion!$A$1:$E$200,4,FALSE))</f>
        <v>32</v>
      </c>
      <c r="G14" s="137">
        <f>IF(ISBLANK(C14),"",VLOOKUP(C14,Inscripcion!$A$1:$E$200,5,FALSE))</f>
        <v>500</v>
      </c>
    </row>
    <row r="15" spans="2:10" ht="21" customHeight="1" x14ac:dyDescent="0.25">
      <c r="F15" s="138" t="s">
        <v>76</v>
      </c>
      <c r="G15" s="138" t="s">
        <v>76</v>
      </c>
    </row>
    <row r="16" spans="2:10" ht="21" customHeight="1" x14ac:dyDescent="0.25"/>
    <row r="17" spans="2:10" ht="21" customHeight="1" x14ac:dyDescent="0.25">
      <c r="B17" s="139" t="s">
        <v>77</v>
      </c>
      <c r="C17" s="139"/>
      <c r="D17" s="139" t="s">
        <v>78</v>
      </c>
      <c r="E17" s="140" t="s">
        <v>79</v>
      </c>
      <c r="F17" s="139" t="s">
        <v>80</v>
      </c>
      <c r="G17" s="139" t="s">
        <v>81</v>
      </c>
      <c r="H17" s="141" t="s">
        <v>82</v>
      </c>
      <c r="I17" s="142"/>
    </row>
    <row r="18" spans="2:10" ht="21" customHeight="1" x14ac:dyDescent="0.25">
      <c r="B18" s="143">
        <v>1</v>
      </c>
      <c r="C18" s="144">
        <v>1</v>
      </c>
      <c r="D18" s="145" t="str">
        <f>D12</f>
        <v>Emmanuel Estrada Garcia</v>
      </c>
      <c r="E18" s="146">
        <v>3</v>
      </c>
      <c r="F18" s="146">
        <v>10</v>
      </c>
      <c r="G18" s="146"/>
      <c r="H18" s="147">
        <v>3</v>
      </c>
      <c r="I18" s="142"/>
    </row>
    <row r="19" spans="2:10" ht="21" customHeight="1" x14ac:dyDescent="0.25">
      <c r="B19" s="148"/>
      <c r="C19" s="144">
        <v>3</v>
      </c>
      <c r="D19" s="145" t="str">
        <f>D14</f>
        <v>Kevin Arias Bravo</v>
      </c>
      <c r="E19" s="146">
        <v>11</v>
      </c>
      <c r="F19" s="146">
        <v>12</v>
      </c>
      <c r="G19" s="146"/>
      <c r="H19" s="149"/>
      <c r="I19" s="142"/>
    </row>
    <row r="20" spans="2:10" ht="21" customHeight="1" x14ac:dyDescent="0.25">
      <c r="B20" s="143">
        <v>2</v>
      </c>
      <c r="C20" s="146">
        <v>1</v>
      </c>
      <c r="D20" s="145" t="str">
        <f>D12</f>
        <v>Emmanuel Estrada Garcia</v>
      </c>
      <c r="E20" s="146">
        <v>13</v>
      </c>
      <c r="F20" s="146">
        <v>9</v>
      </c>
      <c r="G20" s="146"/>
      <c r="H20" s="147">
        <v>2</v>
      </c>
      <c r="I20" s="142"/>
    </row>
    <row r="21" spans="2:10" ht="21" customHeight="1" x14ac:dyDescent="0.25">
      <c r="B21" s="148"/>
      <c r="C21" s="146">
        <v>2</v>
      </c>
      <c r="D21" s="145" t="str">
        <f>D13</f>
        <v>Yuen Zuñiga Murillo</v>
      </c>
      <c r="E21" s="146">
        <v>15</v>
      </c>
      <c r="F21" s="146">
        <v>11</v>
      </c>
      <c r="G21" s="146"/>
      <c r="H21" s="149"/>
      <c r="I21" s="142"/>
    </row>
    <row r="22" spans="2:10" ht="21" customHeight="1" x14ac:dyDescent="0.25">
      <c r="B22" s="143">
        <v>3</v>
      </c>
      <c r="C22" s="146">
        <v>2</v>
      </c>
      <c r="D22" s="145" t="str">
        <f>D13</f>
        <v>Yuen Zuñiga Murillo</v>
      </c>
      <c r="E22" s="146">
        <v>11</v>
      </c>
      <c r="F22" s="146">
        <v>11</v>
      </c>
      <c r="G22" s="146"/>
      <c r="H22" s="150">
        <v>2</v>
      </c>
      <c r="I22" s="142"/>
    </row>
    <row r="23" spans="2:10" ht="21" customHeight="1" x14ac:dyDescent="0.25">
      <c r="B23" s="148"/>
      <c r="C23" s="146">
        <v>3</v>
      </c>
      <c r="D23" s="145" t="str">
        <f>D14</f>
        <v>Kevin Arias Bravo</v>
      </c>
      <c r="E23" s="146">
        <v>5</v>
      </c>
      <c r="F23" s="146">
        <v>7</v>
      </c>
      <c r="G23" s="146"/>
      <c r="H23" s="149"/>
      <c r="I23" s="142"/>
    </row>
    <row r="24" spans="2:10" ht="21" customHeight="1" x14ac:dyDescent="0.25">
      <c r="B24" s="130"/>
      <c r="C24" s="130"/>
      <c r="D24" s="130"/>
      <c r="E24" s="130"/>
      <c r="F24" s="130"/>
      <c r="G24" s="130"/>
      <c r="H24" s="130"/>
      <c r="I24" s="130"/>
      <c r="J24" s="130"/>
    </row>
    <row r="25" spans="2:10" ht="21" customHeight="1" x14ac:dyDescent="0.25">
      <c r="B25" s="130"/>
      <c r="C25" s="130"/>
      <c r="D25" s="130"/>
      <c r="E25" s="130"/>
      <c r="F25" s="130"/>
      <c r="G25" s="130"/>
      <c r="H25" s="130"/>
      <c r="I25" s="130"/>
      <c r="J25" s="130"/>
    </row>
    <row r="26" spans="2:10" ht="21" customHeight="1" x14ac:dyDescent="0.25">
      <c r="B26" s="130"/>
      <c r="C26" s="130"/>
      <c r="D26" s="146" t="s">
        <v>83</v>
      </c>
      <c r="E26" s="130"/>
      <c r="F26" s="130"/>
      <c r="G26" s="130"/>
      <c r="H26" s="130"/>
      <c r="I26" s="130"/>
      <c r="J26" s="130"/>
    </row>
    <row r="27" spans="2:10" ht="21" customHeight="1" x14ac:dyDescent="0.25">
      <c r="D27" s="404" t="s">
        <v>159</v>
      </c>
      <c r="E27" s="130"/>
      <c r="F27" s="130"/>
    </row>
    <row r="28" spans="2:10" ht="21" customHeight="1" x14ac:dyDescent="0.25">
      <c r="D28" s="404" t="s">
        <v>160</v>
      </c>
      <c r="E28" s="130"/>
      <c r="F28" s="130"/>
    </row>
  </sheetData>
  <pageMargins left="0.7" right="0.7" top="0.75" bottom="0.75" header="0.3" footer="0.3"/>
  <pageSetup paperSize="2833" scale="81" orientation="portrait" horizontalDpi="180" verticalDpi="18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9" workbookViewId="0">
      <selection activeCell="J20" sqref="J20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12.28515625" bestFit="1" customWidth="1"/>
    <col min="6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52"/>
    </row>
    <row r="5" spans="2:10" ht="8.25" customHeight="1" x14ac:dyDescent="0.35">
      <c r="D5" s="152"/>
    </row>
    <row r="6" spans="2:10" ht="26.25" customHeight="1" x14ac:dyDescent="0.25"/>
    <row r="7" spans="2:10" ht="26.25" customHeight="1" x14ac:dyDescent="0.35">
      <c r="C7" s="152"/>
      <c r="D7" s="152"/>
      <c r="G7" s="152" t="s">
        <v>66</v>
      </c>
      <c r="H7" s="176">
        <v>45058.524552905095</v>
      </c>
      <c r="J7" s="153"/>
    </row>
    <row r="8" spans="2:10" ht="26.25" customHeight="1" x14ac:dyDescent="0.35">
      <c r="C8" s="152"/>
      <c r="D8" s="152"/>
    </row>
    <row r="9" spans="2:10" ht="21" customHeight="1" x14ac:dyDescent="0.35">
      <c r="B9" s="154" t="s">
        <v>67</v>
      </c>
      <c r="C9" s="155"/>
      <c r="D9" s="156" t="s">
        <v>86</v>
      </c>
      <c r="E9" s="154" t="s">
        <v>68</v>
      </c>
      <c r="F9" s="156" t="s">
        <v>93</v>
      </c>
      <c r="G9" s="154" t="s">
        <v>69</v>
      </c>
      <c r="H9" s="157"/>
      <c r="I9" s="154"/>
      <c r="J9" s="157"/>
    </row>
    <row r="10" spans="2:10" ht="21" customHeight="1" x14ac:dyDescent="0.25"/>
    <row r="11" spans="2:10" ht="21" customHeight="1" x14ac:dyDescent="0.25">
      <c r="B11" s="158" t="s">
        <v>70</v>
      </c>
      <c r="C11" s="158" t="s">
        <v>71</v>
      </c>
      <c r="D11" s="158" t="s">
        <v>72</v>
      </c>
      <c r="E11" s="158" t="s">
        <v>73</v>
      </c>
      <c r="F11" s="158" t="s">
        <v>74</v>
      </c>
      <c r="G11" s="158" t="s">
        <v>75</v>
      </c>
    </row>
    <row r="12" spans="2:10" ht="21" customHeight="1" x14ac:dyDescent="0.35">
      <c r="B12" s="159">
        <v>1</v>
      </c>
      <c r="C12" s="160">
        <v>2548</v>
      </c>
      <c r="D12" s="161" t="str">
        <f>IF(ISBLANK(C12),"",VLOOKUP(C12,Inscripcion!$A$1:$E$200,2,FALSE))</f>
        <v>Santiago Villalobos Ramirez</v>
      </c>
      <c r="E12" s="162" t="str">
        <f>IF(ISBLANK(C12),"",VLOOKUP(C12,Inscripcion!$A$1:$E$200,3,FALSE))</f>
        <v>Cartago</v>
      </c>
      <c r="F12" s="162">
        <f>IF(ISBLANK(C12),"",VLOOKUP(C12,Inscripcion!$A$1:$E$200,4,FALSE))</f>
        <v>8</v>
      </c>
      <c r="G12" s="162">
        <f>IF(ISBLANK(C12),"",VLOOKUP(C12,Inscripcion!$A$1:$E$200,5,FALSE))</f>
        <v>525</v>
      </c>
    </row>
    <row r="13" spans="2:10" ht="21" customHeight="1" x14ac:dyDescent="0.35">
      <c r="B13" s="159">
        <v>2</v>
      </c>
      <c r="C13" s="160">
        <v>3387</v>
      </c>
      <c r="D13" s="161" t="str">
        <f>IF(ISBLANK(C13),"",VLOOKUP(C13,Inscripcion!$A$1:$E$200,2,FALSE))</f>
        <v>Gabriel Alberto Ramirez Jaimes</v>
      </c>
      <c r="E13" s="162" t="str">
        <f>IF(ISBLANK(C13),"",VLOOKUP(C13,Inscripcion!$A$1:$E$200,3,FALSE))</f>
        <v>Escazu</v>
      </c>
      <c r="F13" s="162">
        <f>IF(ISBLANK(C13),"",VLOOKUP(C13,Inscripcion!$A$1:$E$200,4,FALSE))</f>
        <v>22</v>
      </c>
      <c r="G13" s="162">
        <f>IF(ISBLANK(C13),"",VLOOKUP(C13,Inscripcion!$A$1:$E$200,5,FALSE))</f>
        <v>500</v>
      </c>
    </row>
    <row r="14" spans="2:10" ht="21" customHeight="1" x14ac:dyDescent="0.35">
      <c r="B14" s="159">
        <v>3</v>
      </c>
      <c r="C14" s="160">
        <v>4059</v>
      </c>
      <c r="D14" s="161" t="str">
        <f>IF(ISBLANK(C14),"",VLOOKUP(C14,Inscripcion!$A$1:$E$200,2,FALSE))</f>
        <v>Matias Abarca Ureña</v>
      </c>
      <c r="E14" s="162" t="str">
        <f>IF(ISBLANK(C14),"",VLOOKUP(C14,Inscripcion!$A$1:$E$200,3,FALSE))</f>
        <v>Pérez Zeledón</v>
      </c>
      <c r="F14" s="162">
        <f>IF(ISBLANK(C14),"",VLOOKUP(C14,Inscripcion!$A$1:$E$200,4,FALSE))</f>
        <v>38</v>
      </c>
      <c r="G14" s="162">
        <f>IF(ISBLANK(C14),"",VLOOKUP(C14,Inscripcion!$A$1:$E$200,5,FALSE))</f>
        <v>490</v>
      </c>
    </row>
    <row r="15" spans="2:10" ht="21" customHeight="1" x14ac:dyDescent="0.25">
      <c r="F15" s="163" t="s">
        <v>76</v>
      </c>
      <c r="G15" s="163" t="s">
        <v>76</v>
      </c>
    </row>
    <row r="16" spans="2:10" ht="21" customHeight="1" x14ac:dyDescent="0.25"/>
    <row r="17" spans="2:10" ht="21" customHeight="1" x14ac:dyDescent="0.25">
      <c r="B17" s="164" t="s">
        <v>77</v>
      </c>
      <c r="C17" s="164"/>
      <c r="D17" s="164" t="s">
        <v>78</v>
      </c>
      <c r="E17" s="165" t="s">
        <v>79</v>
      </c>
      <c r="F17" s="164" t="s">
        <v>80</v>
      </c>
      <c r="G17" s="164" t="s">
        <v>81</v>
      </c>
      <c r="H17" s="166" t="s">
        <v>82</v>
      </c>
      <c r="I17" s="167"/>
    </row>
    <row r="18" spans="2:10" ht="21" customHeight="1" x14ac:dyDescent="0.25">
      <c r="B18" s="168">
        <v>1</v>
      </c>
      <c r="C18" s="169">
        <v>1</v>
      </c>
      <c r="D18" s="170" t="str">
        <f>D12</f>
        <v>Santiago Villalobos Ramirez</v>
      </c>
      <c r="E18" s="171">
        <v>7</v>
      </c>
      <c r="F18" s="171">
        <v>9</v>
      </c>
      <c r="G18" s="171"/>
      <c r="H18" s="172">
        <v>3</v>
      </c>
      <c r="I18" s="167"/>
    </row>
    <row r="19" spans="2:10" ht="21" customHeight="1" x14ac:dyDescent="0.25">
      <c r="B19" s="173"/>
      <c r="C19" s="169">
        <v>3</v>
      </c>
      <c r="D19" s="170" t="str">
        <f>D14</f>
        <v>Matias Abarca Ureña</v>
      </c>
      <c r="E19" s="171">
        <v>11</v>
      </c>
      <c r="F19" s="171">
        <v>11</v>
      </c>
      <c r="G19" s="171"/>
      <c r="H19" s="174"/>
      <c r="I19" s="167"/>
    </row>
    <row r="20" spans="2:10" ht="21" customHeight="1" x14ac:dyDescent="0.25">
      <c r="B20" s="168">
        <v>2</v>
      </c>
      <c r="C20" s="171">
        <v>1</v>
      </c>
      <c r="D20" s="170" t="str">
        <f>D12</f>
        <v>Santiago Villalobos Ramirez</v>
      </c>
      <c r="E20" s="171">
        <v>11</v>
      </c>
      <c r="F20" s="171">
        <v>14</v>
      </c>
      <c r="G20" s="171">
        <v>11</v>
      </c>
      <c r="H20" s="172">
        <v>1</v>
      </c>
      <c r="I20" s="167"/>
    </row>
    <row r="21" spans="2:10" ht="21" customHeight="1" x14ac:dyDescent="0.25">
      <c r="B21" s="173"/>
      <c r="C21" s="171">
        <v>2</v>
      </c>
      <c r="D21" s="170" t="str">
        <f>D13</f>
        <v>Gabriel Alberto Ramirez Jaimes</v>
      </c>
      <c r="E21" s="171">
        <v>1</v>
      </c>
      <c r="F21" s="171">
        <v>16</v>
      </c>
      <c r="G21" s="171">
        <v>8</v>
      </c>
      <c r="H21" s="174"/>
      <c r="I21" s="167"/>
    </row>
    <row r="22" spans="2:10" ht="21" customHeight="1" x14ac:dyDescent="0.25">
      <c r="B22" s="168">
        <v>3</v>
      </c>
      <c r="C22" s="171">
        <v>2</v>
      </c>
      <c r="D22" s="170" t="str">
        <f>D13</f>
        <v>Gabriel Alberto Ramirez Jaimes</v>
      </c>
      <c r="E22" s="171">
        <v>11</v>
      </c>
      <c r="F22" s="171">
        <v>12</v>
      </c>
      <c r="G22" s="171"/>
      <c r="H22" s="175">
        <v>2</v>
      </c>
      <c r="I22" s="167"/>
    </row>
    <row r="23" spans="2:10" ht="21" customHeight="1" x14ac:dyDescent="0.25">
      <c r="B23" s="173"/>
      <c r="C23" s="171">
        <v>3</v>
      </c>
      <c r="D23" s="170" t="str">
        <f>D14</f>
        <v>Matias Abarca Ureña</v>
      </c>
      <c r="E23" s="171">
        <v>5</v>
      </c>
      <c r="F23" s="171">
        <v>10</v>
      </c>
      <c r="G23" s="171"/>
      <c r="H23" s="174"/>
      <c r="I23" s="167"/>
    </row>
    <row r="24" spans="2:10" ht="21" customHeight="1" x14ac:dyDescent="0.25">
      <c r="B24" s="155"/>
      <c r="C24" s="155"/>
      <c r="D24" s="155"/>
      <c r="E24" s="155"/>
      <c r="F24" s="155"/>
      <c r="G24" s="155"/>
      <c r="H24" s="155"/>
      <c r="I24" s="155"/>
      <c r="J24" s="155"/>
    </row>
    <row r="25" spans="2:10" ht="21" customHeight="1" x14ac:dyDescent="0.25">
      <c r="B25" s="155"/>
      <c r="C25" s="155"/>
      <c r="D25" s="155"/>
      <c r="E25" s="155"/>
      <c r="F25" s="155"/>
      <c r="G25" s="155"/>
      <c r="H25" s="155"/>
      <c r="I25" s="155"/>
      <c r="J25" s="155"/>
    </row>
    <row r="26" spans="2:10" ht="21" customHeight="1" x14ac:dyDescent="0.25">
      <c r="B26" s="155"/>
      <c r="C26" s="155"/>
      <c r="D26" s="171" t="s">
        <v>83</v>
      </c>
      <c r="E26" s="155"/>
      <c r="F26" s="155"/>
      <c r="G26" s="155"/>
      <c r="H26" s="155"/>
      <c r="I26" s="155"/>
      <c r="J26" s="155"/>
    </row>
    <row r="27" spans="2:10" ht="21" customHeight="1" x14ac:dyDescent="0.25">
      <c r="D27" s="404" t="s">
        <v>163</v>
      </c>
      <c r="E27" s="155"/>
      <c r="F27" s="155"/>
    </row>
    <row r="28" spans="2:10" ht="21" customHeight="1" x14ac:dyDescent="0.25">
      <c r="D28" s="404" t="s">
        <v>164</v>
      </c>
      <c r="E28" s="155"/>
      <c r="F28" s="155"/>
    </row>
  </sheetData>
  <pageMargins left="0.7" right="0.7" top="0.75" bottom="0.75" header="0.3" footer="0.3"/>
  <pageSetup paperSize="2833" scale="80" orientation="portrait" horizontalDpi="180" verticalDpi="18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I19" sqref="I1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12.28515625" bestFit="1" customWidth="1"/>
    <col min="6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77"/>
    </row>
    <row r="5" spans="2:10" ht="8.25" customHeight="1" x14ac:dyDescent="0.35">
      <c r="D5" s="177"/>
    </row>
    <row r="6" spans="2:10" ht="26.25" customHeight="1" x14ac:dyDescent="0.25"/>
    <row r="7" spans="2:10" ht="26.25" customHeight="1" x14ac:dyDescent="0.35">
      <c r="C7" s="177"/>
      <c r="D7" s="177"/>
      <c r="G7" s="177" t="s">
        <v>66</v>
      </c>
      <c r="H7" s="201">
        <v>45058.524554884258</v>
      </c>
      <c r="J7" s="178"/>
    </row>
    <row r="8" spans="2:10" ht="26.25" customHeight="1" x14ac:dyDescent="0.35">
      <c r="C8" s="177"/>
      <c r="D8" s="177"/>
    </row>
    <row r="9" spans="2:10" ht="21" customHeight="1" x14ac:dyDescent="0.35">
      <c r="B9" s="179" t="s">
        <v>67</v>
      </c>
      <c r="C9" s="180"/>
      <c r="D9" s="181" t="s">
        <v>86</v>
      </c>
      <c r="E9" s="179" t="s">
        <v>68</v>
      </c>
      <c r="F9" s="181" t="s">
        <v>94</v>
      </c>
      <c r="G9" s="179" t="s">
        <v>69</v>
      </c>
      <c r="H9" s="182"/>
      <c r="I9" s="179"/>
      <c r="J9" s="182"/>
    </row>
    <row r="10" spans="2:10" ht="21" customHeight="1" x14ac:dyDescent="0.25"/>
    <row r="11" spans="2:10" ht="21" customHeight="1" x14ac:dyDescent="0.25">
      <c r="B11" s="183" t="s">
        <v>70</v>
      </c>
      <c r="C11" s="183" t="s">
        <v>71</v>
      </c>
      <c r="D11" s="183" t="s">
        <v>72</v>
      </c>
      <c r="E11" s="183" t="s">
        <v>73</v>
      </c>
      <c r="F11" s="183" t="s">
        <v>74</v>
      </c>
      <c r="G11" s="183" t="s">
        <v>75</v>
      </c>
    </row>
    <row r="12" spans="2:10" ht="21" customHeight="1" x14ac:dyDescent="0.35">
      <c r="B12" s="184">
        <v>1</v>
      </c>
      <c r="C12" s="185">
        <v>3840</v>
      </c>
      <c r="D12" s="186" t="str">
        <f>IF(ISBLANK(C12),"",VLOOKUP(C12,Inscripcion!$A$1:$E$200,2,FALSE))</f>
        <v>Isaac Josue Arguedas Suarez</v>
      </c>
      <c r="E12" s="187" t="str">
        <f>IF(ISBLANK(C12),"",VLOOKUP(C12,Inscripcion!$A$1:$E$200,3,FALSE))</f>
        <v>Perez Zeledon</v>
      </c>
      <c r="F12" s="187">
        <f>IF(ISBLANK(C12),"",VLOOKUP(C12,Inscripcion!$A$1:$E$200,4,FALSE))</f>
        <v>9</v>
      </c>
      <c r="G12" s="187">
        <f>IF(ISBLANK(C12),"",VLOOKUP(C12,Inscripcion!$A$1:$E$200,5,FALSE))</f>
        <v>525</v>
      </c>
    </row>
    <row r="13" spans="2:10" ht="21" customHeight="1" x14ac:dyDescent="0.35">
      <c r="B13" s="184">
        <v>2</v>
      </c>
      <c r="C13" s="185">
        <v>2935</v>
      </c>
      <c r="D13" s="186" t="str">
        <f>IF(ISBLANK(C13),"",VLOOKUP(C13,Inscripcion!$A$1:$E$200,2,FALSE))</f>
        <v>Adrian Arroyo Jimenez</v>
      </c>
      <c r="E13" s="187" t="str">
        <f>IF(ISBLANK(C13),"",VLOOKUP(C13,Inscripcion!$A$1:$E$200,3,FALSE))</f>
        <v>Alajuela</v>
      </c>
      <c r="F13" s="187">
        <f>IF(ISBLANK(C13),"",VLOOKUP(C13,Inscripcion!$A$1:$E$200,4,FALSE))</f>
        <v>20</v>
      </c>
      <c r="G13" s="187">
        <f>IF(ISBLANK(C13),"",VLOOKUP(C13,Inscripcion!$A$1:$E$200,5,FALSE))</f>
        <v>500</v>
      </c>
    </row>
    <row r="14" spans="2:10" ht="21" customHeight="1" x14ac:dyDescent="0.35">
      <c r="B14" s="184">
        <v>3</v>
      </c>
      <c r="C14" s="185">
        <v>3876</v>
      </c>
      <c r="D14" s="186" t="str">
        <f>IF(ISBLANK(C14),"",VLOOKUP(C14,Inscripcion!$A$1:$E$200,2,FALSE))</f>
        <v>Ernesto Hidalgo Araya</v>
      </c>
      <c r="E14" s="187" t="str">
        <f>IF(ISBLANK(C14),"",VLOOKUP(C14,Inscripcion!$A$1:$E$200,3,FALSE))</f>
        <v>Escazu</v>
      </c>
      <c r="F14" s="187">
        <f>IF(ISBLANK(C14),"",VLOOKUP(C14,Inscripcion!$A$1:$E$200,4,FALSE))</f>
        <v>35</v>
      </c>
      <c r="G14" s="187">
        <f>IF(ISBLANK(C14),"",VLOOKUP(C14,Inscripcion!$A$1:$E$200,5,FALSE))</f>
        <v>490</v>
      </c>
    </row>
    <row r="15" spans="2:10" ht="21" customHeight="1" x14ac:dyDescent="0.25">
      <c r="F15" s="188" t="s">
        <v>76</v>
      </c>
      <c r="G15" s="188" t="s">
        <v>76</v>
      </c>
    </row>
    <row r="16" spans="2:10" ht="21" customHeight="1" x14ac:dyDescent="0.25"/>
    <row r="17" spans="2:10" ht="21" customHeight="1" x14ac:dyDescent="0.25">
      <c r="B17" s="189" t="s">
        <v>77</v>
      </c>
      <c r="C17" s="189"/>
      <c r="D17" s="189" t="s">
        <v>78</v>
      </c>
      <c r="E17" s="190" t="s">
        <v>79</v>
      </c>
      <c r="F17" s="189" t="s">
        <v>80</v>
      </c>
      <c r="G17" s="189" t="s">
        <v>81</v>
      </c>
      <c r="H17" s="191" t="s">
        <v>82</v>
      </c>
      <c r="I17" s="192"/>
    </row>
    <row r="18" spans="2:10" ht="21" customHeight="1" x14ac:dyDescent="0.25">
      <c r="B18" s="193">
        <v>1</v>
      </c>
      <c r="C18" s="194">
        <v>1</v>
      </c>
      <c r="D18" s="195" t="str">
        <f>D12</f>
        <v>Isaac Josue Arguedas Suarez</v>
      </c>
      <c r="E18" s="196">
        <v>8</v>
      </c>
      <c r="F18" s="196">
        <v>6</v>
      </c>
      <c r="G18" s="196"/>
      <c r="H18" s="197">
        <v>3</v>
      </c>
      <c r="I18" s="192"/>
    </row>
    <row r="19" spans="2:10" ht="21" customHeight="1" x14ac:dyDescent="0.25">
      <c r="B19" s="198"/>
      <c r="C19" s="194">
        <v>3</v>
      </c>
      <c r="D19" s="195" t="str">
        <f>D14</f>
        <v>Ernesto Hidalgo Araya</v>
      </c>
      <c r="E19" s="196">
        <v>13</v>
      </c>
      <c r="F19" s="196">
        <v>11</v>
      </c>
      <c r="G19" s="196"/>
      <c r="H19" s="199"/>
      <c r="I19" s="192"/>
    </row>
    <row r="20" spans="2:10" ht="21" customHeight="1" x14ac:dyDescent="0.25">
      <c r="B20" s="193">
        <v>2</v>
      </c>
      <c r="C20" s="196">
        <v>1</v>
      </c>
      <c r="D20" s="195" t="str">
        <f>D12</f>
        <v>Isaac Josue Arguedas Suarez</v>
      </c>
      <c r="E20" s="196">
        <v>13</v>
      </c>
      <c r="F20" s="196">
        <v>11</v>
      </c>
      <c r="G20" s="196"/>
      <c r="H20" s="197">
        <v>1</v>
      </c>
      <c r="I20" s="192"/>
    </row>
    <row r="21" spans="2:10" ht="21" customHeight="1" x14ac:dyDescent="0.25">
      <c r="B21" s="198"/>
      <c r="C21" s="196">
        <v>2</v>
      </c>
      <c r="D21" s="195" t="str">
        <f>D13</f>
        <v>Adrian Arroyo Jimenez</v>
      </c>
      <c r="E21" s="196">
        <v>11</v>
      </c>
      <c r="F21" s="196">
        <v>8</v>
      </c>
      <c r="G21" s="196"/>
      <c r="H21" s="199"/>
      <c r="I21" s="192"/>
    </row>
    <row r="22" spans="2:10" ht="21" customHeight="1" x14ac:dyDescent="0.25">
      <c r="B22" s="193">
        <v>3</v>
      </c>
      <c r="C22" s="196">
        <v>2</v>
      </c>
      <c r="D22" s="195" t="str">
        <f>D13</f>
        <v>Adrian Arroyo Jimenez</v>
      </c>
      <c r="E22" s="196">
        <v>10</v>
      </c>
      <c r="F22" s="196">
        <v>11</v>
      </c>
      <c r="G22" s="196">
        <v>11</v>
      </c>
      <c r="H22" s="200">
        <v>2</v>
      </c>
      <c r="I22" s="192"/>
    </row>
    <row r="23" spans="2:10" ht="21" customHeight="1" x14ac:dyDescent="0.25">
      <c r="B23" s="198"/>
      <c r="C23" s="196">
        <v>3</v>
      </c>
      <c r="D23" s="195" t="str">
        <f>D14</f>
        <v>Ernesto Hidalgo Araya</v>
      </c>
      <c r="E23" s="196">
        <v>12</v>
      </c>
      <c r="F23" s="196">
        <v>9</v>
      </c>
      <c r="G23" s="196">
        <v>5</v>
      </c>
      <c r="H23" s="199"/>
      <c r="I23" s="192"/>
    </row>
    <row r="24" spans="2:10" ht="21" customHeight="1" x14ac:dyDescent="0.25">
      <c r="B24" s="180"/>
      <c r="C24" s="180"/>
      <c r="D24" s="180"/>
      <c r="E24" s="180"/>
      <c r="F24" s="180"/>
      <c r="G24" s="180"/>
      <c r="H24" s="180"/>
      <c r="I24" s="180"/>
      <c r="J24" s="180"/>
    </row>
    <row r="25" spans="2:10" ht="21" customHeight="1" x14ac:dyDescent="0.25">
      <c r="B25" s="180"/>
      <c r="C25" s="180"/>
      <c r="D25" s="180"/>
      <c r="E25" s="180"/>
      <c r="F25" s="180"/>
      <c r="G25" s="180"/>
      <c r="H25" s="180"/>
      <c r="I25" s="180"/>
      <c r="J25" s="180"/>
    </row>
    <row r="26" spans="2:10" ht="21" customHeight="1" x14ac:dyDescent="0.25">
      <c r="B26" s="180"/>
      <c r="C26" s="180"/>
      <c r="D26" s="196" t="s">
        <v>83</v>
      </c>
      <c r="E26" s="180"/>
      <c r="F26" s="180"/>
      <c r="G26" s="180"/>
      <c r="H26" s="180"/>
      <c r="I26" s="180"/>
      <c r="J26" s="180"/>
    </row>
    <row r="27" spans="2:10" ht="21" customHeight="1" x14ac:dyDescent="0.25">
      <c r="D27" s="404" t="s">
        <v>165</v>
      </c>
      <c r="E27" s="180"/>
      <c r="F27" s="180"/>
    </row>
    <row r="28" spans="2:10" ht="21" customHeight="1" x14ac:dyDescent="0.25">
      <c r="D28" s="404" t="s">
        <v>166</v>
      </c>
      <c r="E28" s="180"/>
      <c r="F28" s="180"/>
    </row>
  </sheetData>
  <pageMargins left="0.7" right="0.7" top="0.75" bottom="0.75" header="0.3" footer="0.3"/>
  <pageSetup paperSize="2833" scale="80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Inscripcion</vt:lpstr>
      <vt:lpstr>Grupo 1 (A)</vt:lpstr>
      <vt:lpstr>Grupo 2 (B)</vt:lpstr>
      <vt:lpstr>Grupo 3 (C)</vt:lpstr>
      <vt:lpstr>Grupo 4 (D)</vt:lpstr>
      <vt:lpstr>Grupo 5 (E)</vt:lpstr>
      <vt:lpstr>Grupo 6 (F)</vt:lpstr>
      <vt:lpstr>Grupo 7 (G)</vt:lpstr>
      <vt:lpstr>Grupo 8 (H)</vt:lpstr>
      <vt:lpstr>Grupo 9 (I)</vt:lpstr>
      <vt:lpstr>Grupo 10 (J)</vt:lpstr>
      <vt:lpstr>Grupo 11 (K)</vt:lpstr>
      <vt:lpstr>Grupo 12 (L)</vt:lpstr>
      <vt:lpstr>Grupo 13 (M)</vt:lpstr>
      <vt:lpstr>Rifa</vt:lpstr>
      <vt:lpstr>Llave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Fecoteme01</cp:lastModifiedBy>
  <cp:lastPrinted>2023-05-13T16:43:43Z</cp:lastPrinted>
  <dcterms:created xsi:type="dcterms:W3CDTF">2023-05-12T18:35:16Z</dcterms:created>
  <dcterms:modified xsi:type="dcterms:W3CDTF">2023-05-23T02:12:34Z</dcterms:modified>
</cp:coreProperties>
</file>