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II RANK MENOR MASC 2023\"/>
    </mc:Choice>
  </mc:AlternateContent>
  <bookViews>
    <workbookView xWindow="-120" yWindow="-120" windowWidth="20730" windowHeight="11160" firstSheet="8" activeTab="10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Grupo 8 (H)" sheetId="9" r:id="rId9"/>
    <sheet name="Grupo 9 (I)" sheetId="10" r:id="rId10"/>
    <sheet name="Grupo 10 (J)" sheetId="11" r:id="rId11"/>
    <sheet name="Grupo 11 (K)" sheetId="12" r:id="rId12"/>
    <sheet name="Grupo 12 (L)" sheetId="13" r:id="rId13"/>
    <sheet name="Grupo 13 (M)" sheetId="14" r:id="rId14"/>
    <sheet name="Grupo 14 (N)" sheetId="15" r:id="rId15"/>
    <sheet name="Grupo 15 (O)" sheetId="16" r:id="rId16"/>
    <sheet name="Grupo 16 (P)" sheetId="17" r:id="rId17"/>
    <sheet name="Grupo 17 (Q)" sheetId="18" r:id="rId18"/>
    <sheet name="Rifa" sheetId="19" r:id="rId19"/>
    <sheet name="Llave" sheetId="20" r:id="rId20"/>
  </sheets>
  <calcPr calcId="152511"/>
</workbook>
</file>

<file path=xl/calcChain.xml><?xml version="1.0" encoding="utf-8"?>
<calcChain xmlns="http://schemas.openxmlformats.org/spreadsheetml/2006/main">
  <c r="V73" i="20" l="1"/>
  <c r="U73" i="20"/>
  <c r="T73" i="20"/>
  <c r="S73" i="20"/>
  <c r="V72" i="20"/>
  <c r="U72" i="20"/>
  <c r="T72" i="20"/>
  <c r="S72" i="20"/>
  <c r="V71" i="20"/>
  <c r="U71" i="20"/>
  <c r="T71" i="20"/>
  <c r="S71" i="20"/>
  <c r="V70" i="20"/>
  <c r="U70" i="20"/>
  <c r="T70" i="20"/>
  <c r="S70" i="20"/>
  <c r="V69" i="20"/>
  <c r="U69" i="20"/>
  <c r="T69" i="20"/>
  <c r="S69" i="20"/>
  <c r="V68" i="20"/>
  <c r="U68" i="20"/>
  <c r="T68" i="20"/>
  <c r="S68" i="20"/>
  <c r="V67" i="20"/>
  <c r="U67" i="20"/>
  <c r="T67" i="20"/>
  <c r="S67" i="20"/>
  <c r="V66" i="20"/>
  <c r="U66" i="20"/>
  <c r="T66" i="20"/>
  <c r="S66" i="20"/>
  <c r="V65" i="20"/>
  <c r="U65" i="20"/>
  <c r="T65" i="20"/>
  <c r="S65" i="20"/>
  <c r="V64" i="20"/>
  <c r="U64" i="20"/>
  <c r="T64" i="20"/>
  <c r="S64" i="20"/>
  <c r="V63" i="20"/>
  <c r="U63" i="20"/>
  <c r="T63" i="20"/>
  <c r="S63" i="20"/>
  <c r="V62" i="20"/>
  <c r="U62" i="20"/>
  <c r="T62" i="20"/>
  <c r="S62" i="20"/>
  <c r="V61" i="20"/>
  <c r="U61" i="20"/>
  <c r="T61" i="20"/>
  <c r="S61" i="20"/>
  <c r="V60" i="20"/>
  <c r="U60" i="20"/>
  <c r="T60" i="20"/>
  <c r="S60" i="20"/>
  <c r="V59" i="20"/>
  <c r="U59" i="20"/>
  <c r="T59" i="20"/>
  <c r="S59" i="20"/>
  <c r="V58" i="20"/>
  <c r="T58" i="20"/>
  <c r="S58" i="20"/>
  <c r="V57" i="20"/>
  <c r="U57" i="20"/>
  <c r="T57" i="20"/>
  <c r="S57" i="20"/>
  <c r="V56" i="20"/>
  <c r="U56" i="20"/>
  <c r="T56" i="20"/>
  <c r="S56" i="20"/>
  <c r="V55" i="20"/>
  <c r="T55" i="20"/>
  <c r="S55" i="20"/>
  <c r="V54" i="20"/>
  <c r="U54" i="20"/>
  <c r="T54" i="20"/>
  <c r="S54" i="20"/>
  <c r="V53" i="20"/>
  <c r="T53" i="20"/>
  <c r="S53" i="20"/>
  <c r="V52" i="20"/>
  <c r="T52" i="20"/>
  <c r="S52" i="20"/>
  <c r="V51" i="20"/>
  <c r="U51" i="20"/>
  <c r="T51" i="20"/>
  <c r="S51" i="20"/>
  <c r="V50" i="20"/>
  <c r="U50" i="20"/>
  <c r="T50" i="20"/>
  <c r="S50" i="20"/>
  <c r="V49" i="20"/>
  <c r="T49" i="20"/>
  <c r="S49" i="20"/>
  <c r="V48" i="20"/>
  <c r="T48" i="20"/>
  <c r="S48" i="20"/>
  <c r="V47" i="20"/>
  <c r="U47" i="20"/>
  <c r="T47" i="20"/>
  <c r="S47" i="20"/>
  <c r="V46" i="20"/>
  <c r="T46" i="20"/>
  <c r="S46" i="20"/>
  <c r="V45" i="20"/>
  <c r="U45" i="20"/>
  <c r="T45" i="20"/>
  <c r="S45" i="20"/>
  <c r="V44" i="20"/>
  <c r="T44" i="20"/>
  <c r="S44" i="20"/>
  <c r="V43" i="20"/>
  <c r="U43" i="20"/>
  <c r="T43" i="20"/>
  <c r="S43" i="20"/>
  <c r="V42" i="20"/>
  <c r="U42" i="20"/>
  <c r="T42" i="20"/>
  <c r="S42" i="20"/>
  <c r="W39" i="20"/>
  <c r="W73" i="20" s="1"/>
  <c r="V39" i="20"/>
  <c r="U39" i="20"/>
  <c r="T39" i="20"/>
  <c r="S39" i="20"/>
  <c r="V38" i="20"/>
  <c r="U38" i="20"/>
  <c r="W38" i="20" s="1"/>
  <c r="W72" i="20" s="1"/>
  <c r="T38" i="20"/>
  <c r="S38" i="20"/>
  <c r="V37" i="20"/>
  <c r="U37" i="20"/>
  <c r="W37" i="20" s="1"/>
  <c r="W71" i="20" s="1"/>
  <c r="T37" i="20"/>
  <c r="S37" i="20"/>
  <c r="V36" i="20"/>
  <c r="U36" i="20"/>
  <c r="W36" i="20" s="1"/>
  <c r="W70" i="20" s="1"/>
  <c r="T36" i="20"/>
  <c r="S36" i="20"/>
  <c r="W35" i="20"/>
  <c r="W69" i="20" s="1"/>
  <c r="V35" i="20"/>
  <c r="U35" i="20"/>
  <c r="T35" i="20"/>
  <c r="S35" i="20"/>
  <c r="V34" i="20"/>
  <c r="U34" i="20"/>
  <c r="W34" i="20" s="1"/>
  <c r="W68" i="20" s="1"/>
  <c r="T34" i="20"/>
  <c r="S34" i="20"/>
  <c r="V33" i="20"/>
  <c r="U33" i="20"/>
  <c r="W33" i="20" s="1"/>
  <c r="W67" i="20" s="1"/>
  <c r="T33" i="20"/>
  <c r="S33" i="20"/>
  <c r="V32" i="20"/>
  <c r="U32" i="20"/>
  <c r="W32" i="20" s="1"/>
  <c r="W66" i="20" s="1"/>
  <c r="T32" i="20"/>
  <c r="S32" i="20"/>
  <c r="W31" i="20"/>
  <c r="W65" i="20" s="1"/>
  <c r="V31" i="20"/>
  <c r="U31" i="20"/>
  <c r="T31" i="20"/>
  <c r="S31" i="20"/>
  <c r="V30" i="20"/>
  <c r="U30" i="20"/>
  <c r="W30" i="20" s="1"/>
  <c r="W64" i="20" s="1"/>
  <c r="T30" i="20"/>
  <c r="S30" i="20"/>
  <c r="V29" i="20"/>
  <c r="U29" i="20"/>
  <c r="W29" i="20" s="1"/>
  <c r="W63" i="20" s="1"/>
  <c r="T29" i="20"/>
  <c r="S29" i="20"/>
  <c r="V28" i="20"/>
  <c r="U28" i="20"/>
  <c r="W28" i="20" s="1"/>
  <c r="W62" i="20" s="1"/>
  <c r="T28" i="20"/>
  <c r="S28" i="20"/>
  <c r="W27" i="20"/>
  <c r="W61" i="20" s="1"/>
  <c r="V27" i="20"/>
  <c r="U27" i="20"/>
  <c r="T27" i="20"/>
  <c r="S27" i="20"/>
  <c r="V26" i="20"/>
  <c r="U26" i="20"/>
  <c r="W26" i="20" s="1"/>
  <c r="W60" i="20" s="1"/>
  <c r="T26" i="20"/>
  <c r="S26" i="20"/>
  <c r="V25" i="20"/>
  <c r="U25" i="20"/>
  <c r="W25" i="20" s="1"/>
  <c r="W59" i="20" s="1"/>
  <c r="T25" i="20"/>
  <c r="S25" i="20"/>
  <c r="V24" i="20"/>
  <c r="U24" i="20"/>
  <c r="W24" i="20" s="1"/>
  <c r="W58" i="20" s="1"/>
  <c r="T24" i="20"/>
  <c r="S24" i="20"/>
  <c r="W23" i="20"/>
  <c r="W57" i="20" s="1"/>
  <c r="V23" i="20"/>
  <c r="U23" i="20"/>
  <c r="T23" i="20"/>
  <c r="S23" i="20"/>
  <c r="V22" i="20"/>
  <c r="U22" i="20"/>
  <c r="W22" i="20" s="1"/>
  <c r="W56" i="20" s="1"/>
  <c r="T22" i="20"/>
  <c r="S22" i="20"/>
  <c r="V21" i="20"/>
  <c r="U21" i="20"/>
  <c r="W21" i="20" s="1"/>
  <c r="W55" i="20" s="1"/>
  <c r="T21" i="20"/>
  <c r="S21" i="20"/>
  <c r="V20" i="20"/>
  <c r="U20" i="20"/>
  <c r="W20" i="20" s="1"/>
  <c r="W54" i="20" s="1"/>
  <c r="T20" i="20"/>
  <c r="S20" i="20"/>
  <c r="W19" i="20"/>
  <c r="W53" i="20" s="1"/>
  <c r="V19" i="20"/>
  <c r="T19" i="20"/>
  <c r="S19" i="20"/>
  <c r="W18" i="20"/>
  <c r="W52" i="20" s="1"/>
  <c r="V18" i="20"/>
  <c r="T18" i="20"/>
  <c r="S18" i="20"/>
  <c r="W17" i="20"/>
  <c r="W51" i="20" s="1"/>
  <c r="V17" i="20"/>
  <c r="U17" i="20"/>
  <c r="T17" i="20"/>
  <c r="S17" i="20"/>
  <c r="V16" i="20"/>
  <c r="U16" i="20"/>
  <c r="W16" i="20" s="1"/>
  <c r="W50" i="20" s="1"/>
  <c r="T16" i="20"/>
  <c r="S16" i="20"/>
  <c r="V15" i="20"/>
  <c r="U15" i="20"/>
  <c r="W15" i="20" s="1"/>
  <c r="W49" i="20" s="1"/>
  <c r="T15" i="20"/>
  <c r="S15" i="20"/>
  <c r="V14" i="20"/>
  <c r="U14" i="20"/>
  <c r="W14" i="20" s="1"/>
  <c r="W48" i="20" s="1"/>
  <c r="T14" i="20"/>
  <c r="S14" i="20"/>
  <c r="W13" i="20"/>
  <c r="W47" i="20" s="1"/>
  <c r="V13" i="20"/>
  <c r="U13" i="20"/>
  <c r="T13" i="20"/>
  <c r="S13" i="20"/>
  <c r="V12" i="20"/>
  <c r="U12" i="20"/>
  <c r="W12" i="20" s="1"/>
  <c r="W46" i="20" s="1"/>
  <c r="T12" i="20"/>
  <c r="S12" i="20"/>
  <c r="V11" i="20"/>
  <c r="U11" i="20"/>
  <c r="W11" i="20" s="1"/>
  <c r="W45" i="20" s="1"/>
  <c r="T11" i="20"/>
  <c r="S11" i="20"/>
  <c r="V10" i="20"/>
  <c r="U10" i="20"/>
  <c r="W10" i="20" s="1"/>
  <c r="W44" i="20" s="1"/>
  <c r="T10" i="20"/>
  <c r="S10" i="20"/>
  <c r="W9" i="20"/>
  <c r="W43" i="20" s="1"/>
  <c r="V9" i="20"/>
  <c r="U9" i="20"/>
  <c r="T9" i="20"/>
  <c r="S9" i="20"/>
  <c r="W8" i="20"/>
  <c r="W42" i="20" s="1"/>
  <c r="V8" i="20"/>
  <c r="U8" i="20"/>
  <c r="D8" i="20" s="1"/>
  <c r="F8" i="20" s="1"/>
  <c r="T8" i="20"/>
  <c r="S8" i="20"/>
  <c r="G14" i="18"/>
  <c r="F14" i="18"/>
  <c r="E14" i="18"/>
  <c r="D14" i="18"/>
  <c r="D23" i="18" s="1"/>
  <c r="G13" i="18"/>
  <c r="F13" i="18"/>
  <c r="E13" i="18"/>
  <c r="D13" i="18"/>
  <c r="D21" i="18" s="1"/>
  <c r="G12" i="18"/>
  <c r="F12" i="18"/>
  <c r="E12" i="18"/>
  <c r="D12" i="18"/>
  <c r="D20" i="18" s="1"/>
  <c r="G14" i="17"/>
  <c r="F14" i="17"/>
  <c r="E14" i="17"/>
  <c r="D14" i="17"/>
  <c r="D19" i="17" s="1"/>
  <c r="G13" i="17"/>
  <c r="F13" i="17"/>
  <c r="E13" i="17"/>
  <c r="D13" i="17"/>
  <c r="D22" i="17" s="1"/>
  <c r="G12" i="17"/>
  <c r="F12" i="17"/>
  <c r="E12" i="17"/>
  <c r="D12" i="17"/>
  <c r="D18" i="17" s="1"/>
  <c r="G14" i="16"/>
  <c r="F14" i="16"/>
  <c r="E14" i="16"/>
  <c r="D14" i="16"/>
  <c r="D23" i="16" s="1"/>
  <c r="G13" i="16"/>
  <c r="F13" i="16"/>
  <c r="E13" i="16"/>
  <c r="D13" i="16"/>
  <c r="D22" i="16" s="1"/>
  <c r="G12" i="16"/>
  <c r="F12" i="16"/>
  <c r="E12" i="16"/>
  <c r="D12" i="16"/>
  <c r="D20" i="16" s="1"/>
  <c r="G14" i="15"/>
  <c r="F14" i="15"/>
  <c r="E14" i="15"/>
  <c r="D14" i="15"/>
  <c r="D23" i="15" s="1"/>
  <c r="G13" i="15"/>
  <c r="F13" i="15"/>
  <c r="E13" i="15"/>
  <c r="D13" i="15"/>
  <c r="D22" i="15" s="1"/>
  <c r="G12" i="15"/>
  <c r="F12" i="15"/>
  <c r="E12" i="15"/>
  <c r="D12" i="15"/>
  <c r="D18" i="15" s="1"/>
  <c r="G14" i="14"/>
  <c r="F14" i="14"/>
  <c r="E14" i="14"/>
  <c r="D14" i="14"/>
  <c r="D19" i="14" s="1"/>
  <c r="G13" i="14"/>
  <c r="F13" i="14"/>
  <c r="E13" i="14"/>
  <c r="D13" i="14"/>
  <c r="D22" i="14" s="1"/>
  <c r="G12" i="14"/>
  <c r="F12" i="14"/>
  <c r="E12" i="14"/>
  <c r="D12" i="14"/>
  <c r="D20" i="14" s="1"/>
  <c r="G14" i="13"/>
  <c r="F14" i="13"/>
  <c r="E14" i="13"/>
  <c r="D14" i="13"/>
  <c r="D19" i="13" s="1"/>
  <c r="G13" i="13"/>
  <c r="F13" i="13"/>
  <c r="E13" i="13"/>
  <c r="D13" i="13"/>
  <c r="D22" i="13" s="1"/>
  <c r="G12" i="13"/>
  <c r="F12" i="13"/>
  <c r="E12" i="13"/>
  <c r="D12" i="13"/>
  <c r="D18" i="13" s="1"/>
  <c r="G14" i="12"/>
  <c r="F14" i="12"/>
  <c r="E14" i="12"/>
  <c r="D14" i="12"/>
  <c r="D23" i="12" s="1"/>
  <c r="G13" i="12"/>
  <c r="F13" i="12"/>
  <c r="E13" i="12"/>
  <c r="D13" i="12"/>
  <c r="D21" i="12" s="1"/>
  <c r="G12" i="12"/>
  <c r="F12" i="12"/>
  <c r="E12" i="12"/>
  <c r="D12" i="12"/>
  <c r="D20" i="12" s="1"/>
  <c r="D20" i="11"/>
  <c r="E14" i="11"/>
  <c r="D14" i="11"/>
  <c r="D19" i="11" s="1"/>
  <c r="G13" i="11"/>
  <c r="F13" i="11"/>
  <c r="E13" i="11"/>
  <c r="D13" i="11"/>
  <c r="D22" i="11" s="1"/>
  <c r="G12" i="11"/>
  <c r="F12" i="11"/>
  <c r="E12" i="11"/>
  <c r="D12" i="11"/>
  <c r="D18" i="11" s="1"/>
  <c r="G14" i="10"/>
  <c r="F14" i="10"/>
  <c r="E14" i="10"/>
  <c r="D14" i="10"/>
  <c r="D19" i="10" s="1"/>
  <c r="G13" i="10"/>
  <c r="F13" i="10"/>
  <c r="E13" i="10"/>
  <c r="D13" i="10"/>
  <c r="D22" i="10" s="1"/>
  <c r="G12" i="10"/>
  <c r="F12" i="10"/>
  <c r="E12" i="10"/>
  <c r="D12" i="10"/>
  <c r="D20" i="10" s="1"/>
  <c r="G14" i="9"/>
  <c r="F14" i="9"/>
  <c r="E14" i="9"/>
  <c r="D14" i="9"/>
  <c r="D19" i="9" s="1"/>
  <c r="G13" i="9"/>
  <c r="F13" i="9"/>
  <c r="E13" i="9"/>
  <c r="D13" i="9"/>
  <c r="D22" i="9" s="1"/>
  <c r="G12" i="9"/>
  <c r="F12" i="9"/>
  <c r="E12" i="9"/>
  <c r="D12" i="9"/>
  <c r="D18" i="9" s="1"/>
  <c r="G14" i="8"/>
  <c r="F14" i="8"/>
  <c r="E14" i="8"/>
  <c r="D14" i="8"/>
  <c r="D23" i="8" s="1"/>
  <c r="G13" i="8"/>
  <c r="F13" i="8"/>
  <c r="E13" i="8"/>
  <c r="D13" i="8"/>
  <c r="D22" i="8" s="1"/>
  <c r="G12" i="8"/>
  <c r="F12" i="8"/>
  <c r="E12" i="8"/>
  <c r="D12" i="8"/>
  <c r="D20" i="8" s="1"/>
  <c r="G14" i="7"/>
  <c r="F14" i="7"/>
  <c r="E14" i="7"/>
  <c r="D14" i="7"/>
  <c r="D19" i="7" s="1"/>
  <c r="G13" i="7"/>
  <c r="F13" i="7"/>
  <c r="E13" i="7"/>
  <c r="D13" i="7"/>
  <c r="D22" i="7" s="1"/>
  <c r="G12" i="7"/>
  <c r="F12" i="7"/>
  <c r="E12" i="7"/>
  <c r="D12" i="7"/>
  <c r="D18" i="7" s="1"/>
  <c r="G14" i="6"/>
  <c r="F14" i="6"/>
  <c r="E14" i="6"/>
  <c r="D14" i="6"/>
  <c r="D19" i="6" s="1"/>
  <c r="G13" i="6"/>
  <c r="F13" i="6"/>
  <c r="E13" i="6"/>
  <c r="D13" i="6"/>
  <c r="D22" i="6" s="1"/>
  <c r="G12" i="6"/>
  <c r="F12" i="6"/>
  <c r="E12" i="6"/>
  <c r="D12" i="6"/>
  <c r="D20" i="6" s="1"/>
  <c r="G14" i="5"/>
  <c r="F14" i="5"/>
  <c r="E14" i="5"/>
  <c r="D14" i="5"/>
  <c r="D19" i="5" s="1"/>
  <c r="G13" i="5"/>
  <c r="F13" i="5"/>
  <c r="E13" i="5"/>
  <c r="D13" i="5"/>
  <c r="D22" i="5" s="1"/>
  <c r="G12" i="5"/>
  <c r="F12" i="5"/>
  <c r="E12" i="5"/>
  <c r="D12" i="5"/>
  <c r="D18" i="5" s="1"/>
  <c r="G14" i="4"/>
  <c r="F14" i="4"/>
  <c r="E14" i="4"/>
  <c r="D14" i="4"/>
  <c r="D23" i="4" s="1"/>
  <c r="G13" i="4"/>
  <c r="F13" i="4"/>
  <c r="E13" i="4"/>
  <c r="D13" i="4"/>
  <c r="D21" i="4" s="1"/>
  <c r="G12" i="4"/>
  <c r="F12" i="4"/>
  <c r="E12" i="4"/>
  <c r="D12" i="4"/>
  <c r="D20" i="4" s="1"/>
  <c r="G14" i="3"/>
  <c r="F14" i="3"/>
  <c r="E14" i="3"/>
  <c r="D14" i="3"/>
  <c r="D23" i="3" s="1"/>
  <c r="G13" i="3"/>
  <c r="F13" i="3"/>
  <c r="E13" i="3"/>
  <c r="D13" i="3"/>
  <c r="D22" i="3" s="1"/>
  <c r="G12" i="3"/>
  <c r="F12" i="3"/>
  <c r="E12" i="3"/>
  <c r="D12" i="3"/>
  <c r="D18" i="3" s="1"/>
  <c r="G14" i="2"/>
  <c r="F14" i="2"/>
  <c r="E14" i="2"/>
  <c r="D14" i="2"/>
  <c r="D23" i="2" s="1"/>
  <c r="G13" i="2"/>
  <c r="F13" i="2"/>
  <c r="E13" i="2"/>
  <c r="D13" i="2"/>
  <c r="D21" i="2" s="1"/>
  <c r="G12" i="2"/>
  <c r="F12" i="2"/>
  <c r="E12" i="2"/>
  <c r="D12" i="2"/>
  <c r="D20" i="2" s="1"/>
  <c r="D21" i="9" l="1"/>
  <c r="D20" i="7"/>
  <c r="D22" i="12"/>
  <c r="D21" i="7"/>
  <c r="D23" i="9"/>
  <c r="D20" i="13"/>
  <c r="D21" i="8"/>
  <c r="D21" i="11"/>
  <c r="D20" i="17"/>
  <c r="D23" i="11"/>
  <c r="D67" i="20"/>
  <c r="D70" i="20"/>
  <c r="D63" i="20"/>
  <c r="D21" i="6"/>
  <c r="D23" i="7"/>
  <c r="D19" i="12"/>
  <c r="D21" i="13"/>
  <c r="D20" i="15"/>
  <c r="D21" i="16"/>
  <c r="D21" i="17"/>
  <c r="D56" i="20"/>
  <c r="D48" i="20"/>
  <c r="D42" i="20"/>
  <c r="F42" i="20" s="1"/>
  <c r="D21" i="5"/>
  <c r="D19" i="15"/>
  <c r="D19" i="8"/>
  <c r="D20" i="9"/>
  <c r="D23" i="13"/>
  <c r="D21" i="15"/>
  <c r="D23" i="17"/>
  <c r="D19" i="16"/>
  <c r="D20" i="3"/>
  <c r="D21" i="14"/>
  <c r="D71" i="20"/>
  <c r="D55" i="20"/>
  <c r="E55" i="20" s="1"/>
  <c r="D64" i="20"/>
  <c r="D47" i="20"/>
  <c r="E47" i="20" s="1"/>
  <c r="E8" i="20"/>
  <c r="F47" i="20"/>
  <c r="F63" i="20"/>
  <c r="E63" i="20"/>
  <c r="F70" i="20"/>
  <c r="E70" i="20"/>
  <c r="F56" i="20"/>
  <c r="E56" i="20"/>
  <c r="F67" i="20"/>
  <c r="E67" i="20"/>
  <c r="F71" i="20"/>
  <c r="E71" i="20"/>
  <c r="F55" i="20"/>
  <c r="F64" i="20"/>
  <c r="E64" i="20"/>
  <c r="F48" i="20"/>
  <c r="E48" i="20"/>
  <c r="D18" i="2"/>
  <c r="D22" i="2"/>
  <c r="D18" i="4"/>
  <c r="D22" i="4"/>
  <c r="D18" i="10"/>
  <c r="D23" i="10"/>
  <c r="D18" i="18"/>
  <c r="D43" i="20"/>
  <c r="D45" i="20"/>
  <c r="D49" i="20"/>
  <c r="D51" i="20"/>
  <c r="D53" i="20"/>
  <c r="D57" i="20"/>
  <c r="D59" i="20"/>
  <c r="D61" i="20"/>
  <c r="D65" i="20"/>
  <c r="D69" i="20"/>
  <c r="D19" i="2"/>
  <c r="D21" i="3"/>
  <c r="D19" i="4"/>
  <c r="D23" i="5"/>
  <c r="D18" i="12"/>
  <c r="D19" i="18"/>
  <c r="D41" i="20"/>
  <c r="D18" i="6"/>
  <c r="D23" i="6"/>
  <c r="D21" i="10"/>
  <c r="D18" i="14"/>
  <c r="D23" i="14"/>
  <c r="D22" i="18"/>
  <c r="D44" i="20"/>
  <c r="D46" i="20"/>
  <c r="D50" i="20"/>
  <c r="D52" i="20"/>
  <c r="D54" i="20"/>
  <c r="D58" i="20"/>
  <c r="D60" i="20"/>
  <c r="D62" i="20"/>
  <c r="D66" i="20"/>
  <c r="D68" i="20"/>
  <c r="D19" i="3"/>
  <c r="D20" i="5"/>
  <c r="D18" i="8"/>
  <c r="D18" i="16"/>
  <c r="D40" i="20"/>
  <c r="E42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E36" i="20" l="1"/>
  <c r="F36" i="20"/>
  <c r="E28" i="20"/>
  <c r="F28" i="20"/>
  <c r="E24" i="20"/>
  <c r="F24" i="20"/>
  <c r="E12" i="20"/>
  <c r="F12" i="20"/>
  <c r="F54" i="20"/>
  <c r="E54" i="20"/>
  <c r="F61" i="20"/>
  <c r="E61" i="20"/>
  <c r="E39" i="20"/>
  <c r="F39" i="20"/>
  <c r="E27" i="20"/>
  <c r="F27" i="20"/>
  <c r="E23" i="20"/>
  <c r="F23" i="20"/>
  <c r="E15" i="20"/>
  <c r="F15" i="20"/>
  <c r="F62" i="20"/>
  <c r="E62" i="20"/>
  <c r="F49" i="20"/>
  <c r="E49" i="20"/>
  <c r="E38" i="20"/>
  <c r="F38" i="20"/>
  <c r="E34" i="20"/>
  <c r="F34" i="20"/>
  <c r="E30" i="20"/>
  <c r="F30" i="20"/>
  <c r="E26" i="20"/>
  <c r="F26" i="20"/>
  <c r="E22" i="20"/>
  <c r="F22" i="20"/>
  <c r="E18" i="20"/>
  <c r="F18" i="20"/>
  <c r="E14" i="20"/>
  <c r="F14" i="20"/>
  <c r="E10" i="20"/>
  <c r="F10" i="20"/>
  <c r="E40" i="20"/>
  <c r="F40" i="20"/>
  <c r="F60" i="20"/>
  <c r="E60" i="20"/>
  <c r="F50" i="20"/>
  <c r="E50" i="20"/>
  <c r="F69" i="20"/>
  <c r="E69" i="20"/>
  <c r="F57" i="20"/>
  <c r="E57" i="20"/>
  <c r="F45" i="20"/>
  <c r="E45" i="20"/>
  <c r="E32" i="20"/>
  <c r="F32" i="20"/>
  <c r="E20" i="20"/>
  <c r="F20" i="20"/>
  <c r="E16" i="20"/>
  <c r="F16" i="20"/>
  <c r="F66" i="20"/>
  <c r="E66" i="20"/>
  <c r="F44" i="20"/>
  <c r="E44" i="20"/>
  <c r="F51" i="20"/>
  <c r="E51" i="20"/>
  <c r="E35" i="20"/>
  <c r="F35" i="20"/>
  <c r="E31" i="20"/>
  <c r="F31" i="20"/>
  <c r="E19" i="20"/>
  <c r="F19" i="20"/>
  <c r="E11" i="20"/>
  <c r="F11" i="20"/>
  <c r="F52" i="20"/>
  <c r="E52" i="20"/>
  <c r="F59" i="20"/>
  <c r="E59" i="20"/>
  <c r="E37" i="20"/>
  <c r="F37" i="20"/>
  <c r="E33" i="20"/>
  <c r="F33" i="20"/>
  <c r="E29" i="20"/>
  <c r="F29" i="20"/>
  <c r="E25" i="20"/>
  <c r="F25" i="20"/>
  <c r="E21" i="20"/>
  <c r="F21" i="20"/>
  <c r="E17" i="20"/>
  <c r="F17" i="20"/>
  <c r="E13" i="20"/>
  <c r="F13" i="20"/>
  <c r="E9" i="20"/>
  <c r="F9" i="20"/>
  <c r="F68" i="20"/>
  <c r="E68" i="20"/>
  <c r="F58" i="20"/>
  <c r="E58" i="20"/>
  <c r="F46" i="20"/>
  <c r="E46" i="20"/>
  <c r="F41" i="20"/>
  <c r="E41" i="20"/>
  <c r="F65" i="20"/>
  <c r="E65" i="20"/>
  <c r="F53" i="20"/>
  <c r="E53" i="20"/>
  <c r="F43" i="20"/>
  <c r="E43" i="20"/>
</calcChain>
</file>

<file path=xl/sharedStrings.xml><?xml version="1.0" encoding="utf-8"?>
<sst xmlns="http://schemas.openxmlformats.org/spreadsheetml/2006/main" count="826" uniqueCount="229">
  <si>
    <t>2do Ranking Liga Menor Masculino 2023</t>
  </si>
  <si>
    <t>REPORTE DE INSCRIPCION PARA SUB19</t>
  </si>
  <si>
    <t>CARNE</t>
  </si>
  <si>
    <t>NOMBRE</t>
  </si>
  <si>
    <t>CLUB</t>
  </si>
  <si>
    <t>RANKING</t>
  </si>
  <si>
    <t>PUNTOS</t>
  </si>
  <si>
    <t>Alejandro Montoya Morera</t>
  </si>
  <si>
    <t>Alajuela</t>
  </si>
  <si>
    <t>Johnny Francisco Vasquez Sanchez</t>
  </si>
  <si>
    <t>Benjamin Paniagua Rojas</t>
  </si>
  <si>
    <t>Esparza</t>
  </si>
  <si>
    <t>Daniel Jacobo González</t>
  </si>
  <si>
    <t>Steven Aguilar Víquez</t>
  </si>
  <si>
    <t>Ronald Ignacio Solano Méndez</t>
  </si>
  <si>
    <t>Escazú</t>
  </si>
  <si>
    <t>Elias Vega Reyes</t>
  </si>
  <si>
    <t>Jaydrick Shamall Baker Crawford</t>
  </si>
  <si>
    <t>Aserrí</t>
  </si>
  <si>
    <t>Joseph Andrey Jimenez Carrillo</t>
  </si>
  <si>
    <t>Corredores</t>
  </si>
  <si>
    <t>Juan Vicente Araya Corrales</t>
  </si>
  <si>
    <t>Perez Zeledon</t>
  </si>
  <si>
    <t>Skawell Humberto Picado Camacho</t>
  </si>
  <si>
    <t>Aserri</t>
  </si>
  <si>
    <t>Andre Josue Salgado Bonilla</t>
  </si>
  <si>
    <t>Santo Domingo</t>
  </si>
  <si>
    <t>Felipe Arturo Arriaga Lizano</t>
  </si>
  <si>
    <t>San José/UCR</t>
  </si>
  <si>
    <t>Andres Jose Vega Valerio</t>
  </si>
  <si>
    <t>Alejandro Pereira Gutierrez</t>
  </si>
  <si>
    <t>Mauro Ugarte Meza</t>
  </si>
  <si>
    <t>Moises Alvarez Salas</t>
  </si>
  <si>
    <t>Emanuel Rivera Torres</t>
  </si>
  <si>
    <t>San Jose</t>
  </si>
  <si>
    <t>David Ruiz Vargas</t>
  </si>
  <si>
    <t>Allan Santiago Monge Arroyo</t>
  </si>
  <si>
    <t>Jorben Jesus Garcia Diaz</t>
  </si>
  <si>
    <t>San Jose/UNED</t>
  </si>
  <si>
    <t>Pablo Arce Rojas</t>
  </si>
  <si>
    <t>San Carlos</t>
  </si>
  <si>
    <t>Aaron Jose Cerdas Chacon</t>
  </si>
  <si>
    <t>John Steve Molina Pacheco</t>
  </si>
  <si>
    <t>Cristopher Cascante Marin</t>
  </si>
  <si>
    <t>Escazu</t>
  </si>
  <si>
    <t>Emmanuel Bagnall Gonzalez</t>
  </si>
  <si>
    <t>Nicolas Quesada Arguedas</t>
  </si>
  <si>
    <t>Esteban Murillo Chaves</t>
  </si>
  <si>
    <t>Isaac Castillo Aguilar</t>
  </si>
  <si>
    <t>Desamparados</t>
  </si>
  <si>
    <t>Josef Arias Bravo</t>
  </si>
  <si>
    <t>Esarza</t>
  </si>
  <si>
    <t>Joan Andres Aguero Vargas</t>
  </si>
  <si>
    <t>Efrain Vargas Hernandez</t>
  </si>
  <si>
    <t>Kendall Cerdas Moraga</t>
  </si>
  <si>
    <t>San José</t>
  </si>
  <si>
    <t>Leonardo Arguello Rojas</t>
  </si>
  <si>
    <t>Eyder Brenes Smith</t>
  </si>
  <si>
    <t>Yamil Yan Wu</t>
  </si>
  <si>
    <t>Jimmy Fallas Aguilar</t>
  </si>
  <si>
    <t>Pérez Zeledón</t>
  </si>
  <si>
    <t>NUEVO AFILIADO</t>
  </si>
  <si>
    <t>Pablo González Romero</t>
  </si>
  <si>
    <t>Jose Daniel Mora Fuentes</t>
  </si>
  <si>
    <t>Santa Ana</t>
  </si>
  <si>
    <t>Michael Lu Lu</t>
  </si>
  <si>
    <t>Eduardo Betanco diaz</t>
  </si>
  <si>
    <t>Mora</t>
  </si>
  <si>
    <t>Luis Felipe Roman Ching</t>
  </si>
  <si>
    <t>Carlos David Badilla Villegas</t>
  </si>
  <si>
    <t>William Fernandez Duarte</t>
  </si>
  <si>
    <t>Joaquin Tan Ge</t>
  </si>
  <si>
    <t>Pablo Andrés Marroquin Sanchez</t>
  </si>
  <si>
    <t>José Andrés Chavarría Gamboa</t>
  </si>
  <si>
    <t>Aaron Segura Sánchez</t>
  </si>
  <si>
    <t>Aaron Mauricio Bolañoz Angulo</t>
  </si>
  <si>
    <t>Steven Alexander Moraga Lacayo</t>
  </si>
  <si>
    <t>Mario Andres Rojas Varela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</si>
  <si>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</si>
  <si>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</si>
  <si>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</si>
  <si>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</si>
  <si>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</si>
  <si>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</si>
  <si>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</si>
  <si>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</si>
  <si>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</si>
  <si>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</si>
  <si>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</si>
  <si>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</si>
  <si>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</si>
  <si>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</si>
  <si>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</si>
  <si>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</si>
  <si>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</si>
  <si>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</si>
  <si>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SUB19</t>
  </si>
  <si>
    <t>1 (A)</t>
  </si>
  <si>
    <t>2 (B)</t>
  </si>
  <si>
    <t>3 (C)</t>
  </si>
  <si>
    <t>4 (D)</t>
  </si>
  <si>
    <t>5 (E)</t>
  </si>
  <si>
    <t>6 (F)</t>
  </si>
  <si>
    <t>7 (G)</t>
  </si>
  <si>
    <t>8 (H)</t>
  </si>
  <si>
    <t>9 (I)</t>
  </si>
  <si>
    <t>10 (J)</t>
  </si>
  <si>
    <t>11 (K)</t>
  </si>
  <si>
    <t>12 (L)</t>
  </si>
  <si>
    <t>13 (M)</t>
  </si>
  <si>
    <t>14 (N)</t>
  </si>
  <si>
    <t>15 (O)</t>
  </si>
  <si>
    <t>16 (P)</t>
  </si>
  <si>
    <t>17 (Q)</t>
  </si>
  <si>
    <t>Pegue el resultado de la rifa abajo</t>
  </si>
  <si>
    <t>Posicion en la llave</t>
  </si>
  <si>
    <t>1A</t>
  </si>
  <si>
    <t>bye</t>
  </si>
  <si>
    <t>2B</t>
  </si>
  <si>
    <t>2C</t>
  </si>
  <si>
    <t>2H</t>
  </si>
  <si>
    <t>1K</t>
  </si>
  <si>
    <t>1P</t>
  </si>
  <si>
    <t>2N</t>
  </si>
  <si>
    <t>2Q</t>
  </si>
  <si>
    <t>1E</t>
  </si>
  <si>
    <t>1G</t>
  </si>
  <si>
    <t>2L</t>
  </si>
  <si>
    <t>2M</t>
  </si>
  <si>
    <t>1O</t>
  </si>
  <si>
    <t>1I</t>
  </si>
  <si>
    <t>2F</t>
  </si>
  <si>
    <t>2J</t>
  </si>
  <si>
    <t>1D</t>
  </si>
  <si>
    <t>1C</t>
  </si>
  <si>
    <t>2P</t>
  </si>
  <si>
    <t>2G</t>
  </si>
  <si>
    <t>1L</t>
  </si>
  <si>
    <t>1N</t>
  </si>
  <si>
    <t>2K</t>
  </si>
  <si>
    <t>2E</t>
  </si>
  <si>
    <t>1F</t>
  </si>
  <si>
    <t>1H</t>
  </si>
  <si>
    <t>2O</t>
  </si>
  <si>
    <t>2I</t>
  </si>
  <si>
    <t>1M</t>
  </si>
  <si>
    <t>1J</t>
  </si>
  <si>
    <t>1Q</t>
  </si>
  <si>
    <t>2D</t>
  </si>
  <si>
    <t>2A</t>
  </si>
  <si>
    <t>1B</t>
  </si>
  <si>
    <t>GANADORES DE GRUPO</t>
  </si>
  <si>
    <t>1st G1</t>
  </si>
  <si>
    <t>Gr</t>
  </si>
  <si>
    <t>2nd</t>
  </si>
  <si>
    <t>1st 17-32</t>
  </si>
  <si>
    <t>1st 9-16</t>
  </si>
  <si>
    <t>1st 5-8</t>
  </si>
  <si>
    <t>1R</t>
  </si>
  <si>
    <t>1S</t>
  </si>
  <si>
    <t>1T</t>
  </si>
  <si>
    <t>1U</t>
  </si>
  <si>
    <t>1V</t>
  </si>
  <si>
    <t>1W</t>
  </si>
  <si>
    <t>1X</t>
  </si>
  <si>
    <t>1Y</t>
  </si>
  <si>
    <t>1Z</t>
  </si>
  <si>
    <t>1[</t>
  </si>
  <si>
    <t>1\</t>
  </si>
  <si>
    <t>1]</t>
  </si>
  <si>
    <t>1^</t>
  </si>
  <si>
    <t>1_</t>
  </si>
  <si>
    <t>1st G3-4</t>
  </si>
  <si>
    <t>1`</t>
  </si>
  <si>
    <t>SEGUNDOS DE GRUPO</t>
  </si>
  <si>
    <t>2R</t>
  </si>
  <si>
    <t>2S</t>
  </si>
  <si>
    <t>2T</t>
  </si>
  <si>
    <t>2U</t>
  </si>
  <si>
    <t>2V</t>
  </si>
  <si>
    <t>2W</t>
  </si>
  <si>
    <t>2X</t>
  </si>
  <si>
    <t>2Y</t>
  </si>
  <si>
    <t>2Z</t>
  </si>
  <si>
    <t>2[</t>
  </si>
  <si>
    <t>2\</t>
  </si>
  <si>
    <t>2]</t>
  </si>
  <si>
    <t>1st G2</t>
  </si>
  <si>
    <t>2^</t>
  </si>
  <si>
    <t>2_</t>
  </si>
  <si>
    <t>2`</t>
  </si>
  <si>
    <t>-</t>
  </si>
  <si>
    <t>Wo</t>
  </si>
  <si>
    <t>Llave final Sub-19 Masculino</t>
  </si>
  <si>
    <t>1º2582</t>
  </si>
  <si>
    <t>2º3880</t>
  </si>
  <si>
    <t>1º1474</t>
  </si>
  <si>
    <t>2º3715</t>
  </si>
  <si>
    <t>1º2041</t>
  </si>
  <si>
    <t>2º3480</t>
  </si>
  <si>
    <t>1º2400</t>
  </si>
  <si>
    <t>2º3385</t>
  </si>
  <si>
    <t>1º2407</t>
  </si>
  <si>
    <t>2º4056</t>
  </si>
  <si>
    <t>1º2614</t>
  </si>
  <si>
    <t>2º3438</t>
  </si>
  <si>
    <t>1º3499</t>
  </si>
  <si>
    <t>2º2666</t>
  </si>
  <si>
    <t>1º3472</t>
  </si>
  <si>
    <t>2º3664</t>
  </si>
  <si>
    <t>1º2579</t>
  </si>
  <si>
    <t>2º3993</t>
  </si>
  <si>
    <t>1º2830</t>
  </si>
  <si>
    <t>2º3877</t>
  </si>
  <si>
    <t>1º2754</t>
  </si>
  <si>
    <t>2º1547</t>
  </si>
  <si>
    <t>1º2498</t>
  </si>
  <si>
    <t>2º2731</t>
  </si>
  <si>
    <t>WO</t>
  </si>
  <si>
    <t>1º2600</t>
  </si>
  <si>
    <t>2º3508</t>
  </si>
  <si>
    <t>1º2895</t>
  </si>
  <si>
    <t>2º2509</t>
  </si>
  <si>
    <t>1º2897</t>
  </si>
  <si>
    <t>2º2624</t>
  </si>
  <si>
    <t>1º2828</t>
  </si>
  <si>
    <t>2º2884</t>
  </si>
  <si>
    <t>1º3333</t>
  </si>
  <si>
    <t>2º2368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</si>
</sst>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2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name val="Arial Narrow"/>
      <family val="2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/>
      <top style="hair">
        <color indexed="64"/>
      </top>
      <bottom style="dash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/>
      <right/>
      <top style="hair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7">
    <xf numFmtId="0" fontId="0" fillId="0" borderId="0" xfId="0"/>
    <xf numFmtId="0" fontId="1" fillId="2" borderId="1" xfId="0" applyFont="1" applyFill="1" applyBorder="1"/>
    <xf numFmtId="14" fontId="2" fillId="2" borderId="1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10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2" borderId="1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5" xfId="0" applyFont="1" applyFill="1" applyBorder="1"/>
    <xf numFmtId="0" fontId="19" fillId="2" borderId="2" xfId="0" applyFont="1" applyFill="1" applyBorder="1"/>
    <xf numFmtId="0" fontId="20" fillId="2" borderId="2" xfId="0" applyFont="1" applyFill="1" applyBorder="1"/>
    <xf numFmtId="0" fontId="21" fillId="2" borderId="4" xfId="0" applyFont="1" applyFill="1" applyBorder="1"/>
    <xf numFmtId="0" fontId="22" fillId="2" borderId="6" xfId="0" applyFont="1" applyFill="1" applyBorder="1" applyAlignment="1">
      <alignment horizontal="center"/>
    </xf>
    <xf numFmtId="0" fontId="23" fillId="2" borderId="6" xfId="0" applyFont="1" applyFill="1" applyBorder="1"/>
    <xf numFmtId="0" fontId="24" fillId="2" borderId="7" xfId="0" applyFont="1" applyFill="1" applyBorder="1"/>
    <xf numFmtId="14" fontId="25" fillId="0" borderId="0" xfId="0" applyNumberFormat="1" applyFont="1"/>
    <xf numFmtId="0" fontId="26" fillId="2" borderId="1" xfId="0" applyFont="1" applyFill="1" applyBorder="1"/>
    <xf numFmtId="14" fontId="27" fillId="2" borderId="1" xfId="0" applyNumberFormat="1" applyFont="1" applyFill="1" applyBorder="1"/>
    <xf numFmtId="0" fontId="28" fillId="2" borderId="1" xfId="0" applyFont="1" applyFill="1" applyBorder="1"/>
    <xf numFmtId="0" fontId="29" fillId="2" borderId="1" xfId="0" applyFont="1" applyFill="1" applyBorder="1"/>
    <xf numFmtId="0" fontId="30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4" fillId="2" borderId="2" xfId="0" applyFont="1" applyFill="1" applyBorder="1"/>
    <xf numFmtId="0" fontId="35" fillId="2" borderId="2" xfId="0" applyFont="1" applyFill="1" applyBorder="1" applyAlignment="1">
      <alignment vertical="center"/>
    </xf>
    <xf numFmtId="0" fontId="36" fillId="2" borderId="2" xfId="0" applyFont="1" applyFill="1" applyBorder="1" applyAlignment="1">
      <alignment vertical="center"/>
    </xf>
    <xf numFmtId="0" fontId="37" fillId="2" borderId="3" xfId="0" applyFont="1" applyFill="1" applyBorder="1" applyAlignment="1">
      <alignment vertical="center"/>
    </xf>
    <xf numFmtId="0" fontId="38" fillId="2" borderId="2" xfId="0" applyFont="1" applyFill="1" applyBorder="1" applyAlignment="1">
      <alignment horizontal="center"/>
    </xf>
    <xf numFmtId="0" fontId="39" fillId="2" borderId="2" xfId="0" applyFont="1" applyFill="1" applyBorder="1" applyAlignment="1">
      <alignment horizontal="center"/>
    </xf>
    <xf numFmtId="0" fontId="40" fillId="2" borderId="4" xfId="0" applyFont="1" applyFill="1" applyBorder="1" applyAlignment="1">
      <alignment horizontal="center"/>
    </xf>
    <xf numFmtId="0" fontId="41" fillId="2" borderId="1" xfId="0" applyFont="1" applyFill="1" applyBorder="1"/>
    <xf numFmtId="0" fontId="42" fillId="2" borderId="4" xfId="0" applyFont="1" applyFill="1" applyBorder="1" applyAlignment="1">
      <alignment horizontal="center"/>
    </xf>
    <xf numFmtId="0" fontId="43" fillId="2" borderId="5" xfId="0" applyFont="1" applyFill="1" applyBorder="1"/>
    <xf numFmtId="0" fontId="44" fillId="2" borderId="2" xfId="0" applyFont="1" applyFill="1" applyBorder="1"/>
    <xf numFmtId="0" fontId="45" fillId="2" borderId="2" xfId="0" applyFont="1" applyFill="1" applyBorder="1"/>
    <xf numFmtId="0" fontId="46" fillId="2" borderId="4" xfId="0" applyFont="1" applyFill="1" applyBorder="1"/>
    <xf numFmtId="0" fontId="47" fillId="2" borderId="6" xfId="0" applyFont="1" applyFill="1" applyBorder="1" applyAlignment="1">
      <alignment horizontal="center"/>
    </xf>
    <xf numFmtId="0" fontId="48" fillId="2" borderId="6" xfId="0" applyFont="1" applyFill="1" applyBorder="1"/>
    <xf numFmtId="0" fontId="49" fillId="2" borderId="7" xfId="0" applyFont="1" applyFill="1" applyBorder="1"/>
    <xf numFmtId="14" fontId="50" fillId="0" borderId="0" xfId="0" applyNumberFormat="1" applyFont="1"/>
    <xf numFmtId="0" fontId="51" fillId="2" borderId="1" xfId="0" applyFont="1" applyFill="1" applyBorder="1"/>
    <xf numFmtId="14" fontId="52" fillId="2" borderId="1" xfId="0" applyNumberFormat="1" applyFont="1" applyFill="1" applyBorder="1"/>
    <xf numFmtId="0" fontId="53" fillId="2" borderId="1" xfId="0" applyFont="1" applyFill="1" applyBorder="1"/>
    <xf numFmtId="0" fontId="54" fillId="2" borderId="1" xfId="0" applyFont="1" applyFill="1" applyBorder="1"/>
    <xf numFmtId="0" fontId="55" fillId="2" borderId="1" xfId="0" applyFont="1" applyFill="1" applyBorder="1" applyAlignment="1">
      <alignment horizontal="center"/>
    </xf>
    <xf numFmtId="0" fontId="56" fillId="2" borderId="1" xfId="0" applyFont="1" applyFill="1" applyBorder="1" applyAlignment="1">
      <alignment horizontal="center"/>
    </xf>
    <xf numFmtId="0" fontId="57" fillId="2" borderId="1" xfId="0" applyFont="1" applyFill="1" applyBorder="1" applyAlignment="1">
      <alignment horizontal="center"/>
    </xf>
    <xf numFmtId="0" fontId="58" fillId="2" borderId="1" xfId="0" applyFont="1" applyFill="1" applyBorder="1" applyAlignment="1">
      <alignment horizontal="center"/>
    </xf>
    <xf numFmtId="0" fontId="59" fillId="2" borderId="2" xfId="0" applyFont="1" applyFill="1" applyBorder="1"/>
    <xf numFmtId="0" fontId="60" fillId="2" borderId="2" xfId="0" applyFont="1" applyFill="1" applyBorder="1" applyAlignment="1">
      <alignment vertical="center"/>
    </xf>
    <xf numFmtId="0" fontId="61" fillId="2" borderId="2" xfId="0" applyFont="1" applyFill="1" applyBorder="1" applyAlignment="1">
      <alignment vertical="center"/>
    </xf>
    <xf numFmtId="0" fontId="62" fillId="2" borderId="3" xfId="0" applyFont="1" applyFill="1" applyBorder="1" applyAlignment="1">
      <alignment vertical="center"/>
    </xf>
    <xf numFmtId="0" fontId="63" fillId="2" borderId="2" xfId="0" applyFont="1" applyFill="1" applyBorder="1" applyAlignment="1">
      <alignment horizontal="center"/>
    </xf>
    <xf numFmtId="0" fontId="64" fillId="2" borderId="2" xfId="0" applyFont="1" applyFill="1" applyBorder="1" applyAlignment="1">
      <alignment horizontal="center"/>
    </xf>
    <xf numFmtId="0" fontId="65" fillId="2" borderId="4" xfId="0" applyFont="1" applyFill="1" applyBorder="1" applyAlignment="1">
      <alignment horizontal="center"/>
    </xf>
    <xf numFmtId="0" fontId="66" fillId="2" borderId="1" xfId="0" applyFont="1" applyFill="1" applyBorder="1"/>
    <xf numFmtId="0" fontId="67" fillId="2" borderId="4" xfId="0" applyFont="1" applyFill="1" applyBorder="1" applyAlignment="1">
      <alignment horizontal="center"/>
    </xf>
    <xf numFmtId="0" fontId="68" fillId="2" borderId="5" xfId="0" applyFont="1" applyFill="1" applyBorder="1"/>
    <xf numFmtId="0" fontId="69" fillId="2" borderId="2" xfId="0" applyFont="1" applyFill="1" applyBorder="1"/>
    <xf numFmtId="0" fontId="70" fillId="2" borderId="2" xfId="0" applyFont="1" applyFill="1" applyBorder="1"/>
    <xf numFmtId="0" fontId="71" fillId="2" borderId="4" xfId="0" applyFont="1" applyFill="1" applyBorder="1"/>
    <xf numFmtId="0" fontId="72" fillId="2" borderId="6" xfId="0" applyFont="1" applyFill="1" applyBorder="1" applyAlignment="1">
      <alignment horizontal="center"/>
    </xf>
    <xf numFmtId="0" fontId="73" fillId="2" borderId="6" xfId="0" applyFont="1" applyFill="1" applyBorder="1"/>
    <xf numFmtId="0" fontId="74" fillId="2" borderId="7" xfId="0" applyFont="1" applyFill="1" applyBorder="1"/>
    <xf numFmtId="14" fontId="75" fillId="0" borderId="0" xfId="0" applyNumberFormat="1" applyFont="1"/>
    <xf numFmtId="0" fontId="76" fillId="2" borderId="1" xfId="0" applyFont="1" applyFill="1" applyBorder="1"/>
    <xf numFmtId="14" fontId="77" fillId="2" borderId="1" xfId="0" applyNumberFormat="1" applyFont="1" applyFill="1" applyBorder="1"/>
    <xf numFmtId="0" fontId="78" fillId="2" borderId="1" xfId="0" applyFont="1" applyFill="1" applyBorder="1"/>
    <xf numFmtId="0" fontId="79" fillId="2" borderId="1" xfId="0" applyFont="1" applyFill="1" applyBorder="1"/>
    <xf numFmtId="0" fontId="80" fillId="2" borderId="1" xfId="0" applyFont="1" applyFill="1" applyBorder="1" applyAlignment="1">
      <alignment horizontal="center"/>
    </xf>
    <xf numFmtId="0" fontId="81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3" fillId="2" borderId="1" xfId="0" applyFont="1" applyFill="1" applyBorder="1" applyAlignment="1">
      <alignment horizontal="center"/>
    </xf>
    <xf numFmtId="0" fontId="84" fillId="2" borderId="2" xfId="0" applyFont="1" applyFill="1" applyBorder="1"/>
    <xf numFmtId="0" fontId="85" fillId="2" borderId="2" xfId="0" applyFont="1" applyFill="1" applyBorder="1" applyAlignment="1">
      <alignment vertical="center"/>
    </xf>
    <xf numFmtId="0" fontId="86" fillId="2" borderId="2" xfId="0" applyFont="1" applyFill="1" applyBorder="1" applyAlignment="1">
      <alignment vertical="center"/>
    </xf>
    <xf numFmtId="0" fontId="87" fillId="2" borderId="3" xfId="0" applyFont="1" applyFill="1" applyBorder="1" applyAlignment="1">
      <alignment vertical="center"/>
    </xf>
    <xf numFmtId="0" fontId="88" fillId="2" borderId="2" xfId="0" applyFont="1" applyFill="1" applyBorder="1" applyAlignment="1">
      <alignment horizontal="center"/>
    </xf>
    <xf numFmtId="0" fontId="89" fillId="2" borderId="2" xfId="0" applyFont="1" applyFill="1" applyBorder="1" applyAlignment="1">
      <alignment horizontal="center"/>
    </xf>
    <xf numFmtId="0" fontId="90" fillId="2" borderId="4" xfId="0" applyFont="1" applyFill="1" applyBorder="1" applyAlignment="1">
      <alignment horizontal="center"/>
    </xf>
    <xf numFmtId="0" fontId="91" fillId="2" borderId="1" xfId="0" applyFont="1" applyFill="1" applyBorder="1"/>
    <xf numFmtId="0" fontId="92" fillId="2" borderId="4" xfId="0" applyFont="1" applyFill="1" applyBorder="1" applyAlignment="1">
      <alignment horizontal="center"/>
    </xf>
    <xf numFmtId="0" fontId="93" fillId="2" borderId="5" xfId="0" applyFont="1" applyFill="1" applyBorder="1"/>
    <xf numFmtId="0" fontId="94" fillId="2" borderId="2" xfId="0" applyFont="1" applyFill="1" applyBorder="1"/>
    <xf numFmtId="0" fontId="95" fillId="2" borderId="2" xfId="0" applyFont="1" applyFill="1" applyBorder="1"/>
    <xf numFmtId="0" fontId="96" fillId="2" borderId="4" xfId="0" applyFont="1" applyFill="1" applyBorder="1"/>
    <xf numFmtId="0" fontId="97" fillId="2" borderId="6" xfId="0" applyFont="1" applyFill="1" applyBorder="1" applyAlignment="1">
      <alignment horizontal="center"/>
    </xf>
    <xf numFmtId="0" fontId="98" fillId="2" borderId="6" xfId="0" applyFont="1" applyFill="1" applyBorder="1"/>
    <xf numFmtId="0" fontId="99" fillId="2" borderId="7" xfId="0" applyFont="1" applyFill="1" applyBorder="1"/>
    <xf numFmtId="14" fontId="100" fillId="0" borderId="0" xfId="0" applyNumberFormat="1" applyFont="1"/>
    <xf numFmtId="0" fontId="101" fillId="2" borderId="1" xfId="0" applyFont="1" applyFill="1" applyBorder="1"/>
    <xf numFmtId="14" fontId="102" fillId="2" borderId="1" xfId="0" applyNumberFormat="1" applyFont="1" applyFill="1" applyBorder="1"/>
    <xf numFmtId="0" fontId="103" fillId="2" borderId="1" xfId="0" applyFont="1" applyFill="1" applyBorder="1"/>
    <xf numFmtId="0" fontId="104" fillId="2" borderId="1" xfId="0" applyFont="1" applyFill="1" applyBorder="1"/>
    <xf numFmtId="0" fontId="105" fillId="2" borderId="1" xfId="0" applyFont="1" applyFill="1" applyBorder="1" applyAlignment="1">
      <alignment horizontal="center"/>
    </xf>
    <xf numFmtId="0" fontId="106" fillId="2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8" fillId="2" borderId="1" xfId="0" applyFont="1" applyFill="1" applyBorder="1" applyAlignment="1">
      <alignment horizontal="center"/>
    </xf>
    <xf numFmtId="0" fontId="109" fillId="2" borderId="2" xfId="0" applyFont="1" applyFill="1" applyBorder="1"/>
    <xf numFmtId="0" fontId="110" fillId="2" borderId="2" xfId="0" applyFont="1" applyFill="1" applyBorder="1" applyAlignment="1">
      <alignment vertical="center"/>
    </xf>
    <xf numFmtId="0" fontId="111" fillId="2" borderId="2" xfId="0" applyFont="1" applyFill="1" applyBorder="1" applyAlignment="1">
      <alignment vertical="center"/>
    </xf>
    <xf numFmtId="0" fontId="112" fillId="2" borderId="3" xfId="0" applyFont="1" applyFill="1" applyBorder="1" applyAlignment="1">
      <alignment vertical="center"/>
    </xf>
    <xf numFmtId="0" fontId="113" fillId="2" borderId="2" xfId="0" applyFont="1" applyFill="1" applyBorder="1" applyAlignment="1">
      <alignment horizontal="center"/>
    </xf>
    <xf numFmtId="0" fontId="114" fillId="2" borderId="2" xfId="0" applyFont="1" applyFill="1" applyBorder="1" applyAlignment="1">
      <alignment horizontal="center"/>
    </xf>
    <xf numFmtId="0" fontId="115" fillId="2" borderId="4" xfId="0" applyFont="1" applyFill="1" applyBorder="1" applyAlignment="1">
      <alignment horizontal="center"/>
    </xf>
    <xf numFmtId="0" fontId="116" fillId="2" borderId="1" xfId="0" applyFont="1" applyFill="1" applyBorder="1"/>
    <xf numFmtId="0" fontId="117" fillId="2" borderId="4" xfId="0" applyFont="1" applyFill="1" applyBorder="1" applyAlignment="1">
      <alignment horizontal="center"/>
    </xf>
    <xf numFmtId="0" fontId="118" fillId="2" borderId="5" xfId="0" applyFont="1" applyFill="1" applyBorder="1"/>
    <xf numFmtId="0" fontId="119" fillId="2" borderId="2" xfId="0" applyFont="1" applyFill="1" applyBorder="1"/>
    <xf numFmtId="0" fontId="120" fillId="2" borderId="2" xfId="0" applyFont="1" applyFill="1" applyBorder="1"/>
    <xf numFmtId="0" fontId="121" fillId="2" borderId="4" xfId="0" applyFont="1" applyFill="1" applyBorder="1"/>
    <xf numFmtId="0" fontId="122" fillId="2" borderId="6" xfId="0" applyFont="1" applyFill="1" applyBorder="1" applyAlignment="1">
      <alignment horizontal="center"/>
    </xf>
    <xf numFmtId="0" fontId="123" fillId="2" borderId="6" xfId="0" applyFont="1" applyFill="1" applyBorder="1"/>
    <xf numFmtId="0" fontId="124" fillId="2" borderId="7" xfId="0" applyFont="1" applyFill="1" applyBorder="1"/>
    <xf numFmtId="14" fontId="125" fillId="0" borderId="0" xfId="0" applyNumberFormat="1" applyFont="1"/>
    <xf numFmtId="0" fontId="126" fillId="2" borderId="1" xfId="0" applyFont="1" applyFill="1" applyBorder="1"/>
    <xf numFmtId="14" fontId="127" fillId="2" borderId="1" xfId="0" applyNumberFormat="1" applyFont="1" applyFill="1" applyBorder="1"/>
    <xf numFmtId="0" fontId="128" fillId="2" borderId="1" xfId="0" applyFont="1" applyFill="1" applyBorder="1"/>
    <xf numFmtId="0" fontId="129" fillId="2" borderId="1" xfId="0" applyFont="1" applyFill="1" applyBorder="1"/>
    <xf numFmtId="0" fontId="130" fillId="2" borderId="1" xfId="0" applyFont="1" applyFill="1" applyBorder="1" applyAlignment="1">
      <alignment horizontal="center"/>
    </xf>
    <xf numFmtId="0" fontId="131" fillId="2" borderId="1" xfId="0" applyFont="1" applyFill="1" applyBorder="1" applyAlignment="1">
      <alignment horizontal="center"/>
    </xf>
    <xf numFmtId="0" fontId="132" fillId="2" borderId="1" xfId="0" applyFont="1" applyFill="1" applyBorder="1" applyAlignment="1">
      <alignment horizontal="center"/>
    </xf>
    <xf numFmtId="0" fontId="133" fillId="2" borderId="1" xfId="0" applyFont="1" applyFill="1" applyBorder="1" applyAlignment="1">
      <alignment horizontal="center"/>
    </xf>
    <xf numFmtId="0" fontId="134" fillId="2" borderId="2" xfId="0" applyFont="1" applyFill="1" applyBorder="1"/>
    <xf numFmtId="0" fontId="135" fillId="2" borderId="2" xfId="0" applyFont="1" applyFill="1" applyBorder="1" applyAlignment="1">
      <alignment vertical="center"/>
    </xf>
    <xf numFmtId="0" fontId="136" fillId="2" borderId="2" xfId="0" applyFont="1" applyFill="1" applyBorder="1" applyAlignment="1">
      <alignment vertical="center"/>
    </xf>
    <xf numFmtId="0" fontId="137" fillId="2" borderId="3" xfId="0" applyFont="1" applyFill="1" applyBorder="1" applyAlignment="1">
      <alignment vertical="center"/>
    </xf>
    <xf numFmtId="0" fontId="138" fillId="2" borderId="2" xfId="0" applyFont="1" applyFill="1" applyBorder="1" applyAlignment="1">
      <alignment horizontal="center"/>
    </xf>
    <xf numFmtId="0" fontId="139" fillId="2" borderId="2" xfId="0" applyFont="1" applyFill="1" applyBorder="1" applyAlignment="1">
      <alignment horizontal="center"/>
    </xf>
    <xf numFmtId="0" fontId="140" fillId="2" borderId="4" xfId="0" applyFont="1" applyFill="1" applyBorder="1" applyAlignment="1">
      <alignment horizontal="center"/>
    </xf>
    <xf numFmtId="0" fontId="141" fillId="2" borderId="1" xfId="0" applyFont="1" applyFill="1" applyBorder="1"/>
    <xf numFmtId="0" fontId="142" fillId="2" borderId="4" xfId="0" applyFont="1" applyFill="1" applyBorder="1" applyAlignment="1">
      <alignment horizontal="center"/>
    </xf>
    <xf numFmtId="0" fontId="143" fillId="2" borderId="5" xfId="0" applyFont="1" applyFill="1" applyBorder="1"/>
    <xf numFmtId="0" fontId="144" fillId="2" borderId="2" xfId="0" applyFont="1" applyFill="1" applyBorder="1"/>
    <xf numFmtId="0" fontId="145" fillId="2" borderId="2" xfId="0" applyFont="1" applyFill="1" applyBorder="1"/>
    <xf numFmtId="0" fontId="146" fillId="2" borderId="4" xfId="0" applyFont="1" applyFill="1" applyBorder="1"/>
    <xf numFmtId="0" fontId="147" fillId="2" borderId="6" xfId="0" applyFont="1" applyFill="1" applyBorder="1" applyAlignment="1">
      <alignment horizontal="center"/>
    </xf>
    <xf numFmtId="0" fontId="148" fillId="2" borderId="6" xfId="0" applyFont="1" applyFill="1" applyBorder="1"/>
    <xf numFmtId="0" fontId="149" fillId="2" borderId="7" xfId="0" applyFont="1" applyFill="1" applyBorder="1"/>
    <xf numFmtId="14" fontId="150" fillId="0" borderId="0" xfId="0" applyNumberFormat="1" applyFont="1"/>
    <xf numFmtId="0" fontId="151" fillId="2" borderId="1" xfId="0" applyFont="1" applyFill="1" applyBorder="1"/>
    <xf numFmtId="14" fontId="152" fillId="2" borderId="1" xfId="0" applyNumberFormat="1" applyFont="1" applyFill="1" applyBorder="1"/>
    <xf numFmtId="0" fontId="153" fillId="2" borderId="1" xfId="0" applyFont="1" applyFill="1" applyBorder="1"/>
    <xf numFmtId="0" fontId="154" fillId="2" borderId="1" xfId="0" applyFont="1" applyFill="1" applyBorder="1"/>
    <xf numFmtId="0" fontId="155" fillId="2" borderId="1" xfId="0" applyFont="1" applyFill="1" applyBorder="1" applyAlignment="1">
      <alignment horizontal="center"/>
    </xf>
    <xf numFmtId="0" fontId="156" fillId="2" borderId="1" xfId="0" applyFont="1" applyFill="1" applyBorder="1" applyAlignment="1">
      <alignment horizontal="center"/>
    </xf>
    <xf numFmtId="0" fontId="157" fillId="2" borderId="1" xfId="0" applyFont="1" applyFill="1" applyBorder="1" applyAlignment="1">
      <alignment horizontal="center"/>
    </xf>
    <xf numFmtId="0" fontId="158" fillId="2" borderId="1" xfId="0" applyFont="1" applyFill="1" applyBorder="1" applyAlignment="1">
      <alignment horizontal="center"/>
    </xf>
    <xf numFmtId="0" fontId="159" fillId="2" borderId="2" xfId="0" applyFont="1" applyFill="1" applyBorder="1"/>
    <xf numFmtId="0" fontId="160" fillId="2" borderId="2" xfId="0" applyFont="1" applyFill="1" applyBorder="1" applyAlignment="1">
      <alignment vertical="center"/>
    </xf>
    <xf numFmtId="0" fontId="161" fillId="2" borderId="2" xfId="0" applyFont="1" applyFill="1" applyBorder="1" applyAlignment="1">
      <alignment vertical="center"/>
    </xf>
    <xf numFmtId="0" fontId="162" fillId="2" borderId="3" xfId="0" applyFont="1" applyFill="1" applyBorder="1" applyAlignment="1">
      <alignment vertical="center"/>
    </xf>
    <xf numFmtId="0" fontId="163" fillId="2" borderId="2" xfId="0" applyFont="1" applyFill="1" applyBorder="1" applyAlignment="1">
      <alignment horizontal="center"/>
    </xf>
    <xf numFmtId="0" fontId="164" fillId="2" borderId="2" xfId="0" applyFont="1" applyFill="1" applyBorder="1" applyAlignment="1">
      <alignment horizontal="center"/>
    </xf>
    <xf numFmtId="0" fontId="165" fillId="2" borderId="4" xfId="0" applyFont="1" applyFill="1" applyBorder="1" applyAlignment="1">
      <alignment horizontal="center"/>
    </xf>
    <xf numFmtId="0" fontId="166" fillId="2" borderId="1" xfId="0" applyFont="1" applyFill="1" applyBorder="1"/>
    <xf numFmtId="0" fontId="167" fillId="2" borderId="4" xfId="0" applyFont="1" applyFill="1" applyBorder="1" applyAlignment="1">
      <alignment horizontal="center"/>
    </xf>
    <xf numFmtId="0" fontId="168" fillId="2" borderId="5" xfId="0" applyFont="1" applyFill="1" applyBorder="1"/>
    <xf numFmtId="0" fontId="169" fillId="2" borderId="2" xfId="0" applyFont="1" applyFill="1" applyBorder="1"/>
    <xf numFmtId="0" fontId="170" fillId="2" borderId="2" xfId="0" applyFont="1" applyFill="1" applyBorder="1"/>
    <xf numFmtId="0" fontId="171" fillId="2" borderId="4" xfId="0" applyFont="1" applyFill="1" applyBorder="1"/>
    <xf numFmtId="0" fontId="172" fillId="2" borderId="6" xfId="0" applyFont="1" applyFill="1" applyBorder="1" applyAlignment="1">
      <alignment horizontal="center"/>
    </xf>
    <xf numFmtId="0" fontId="173" fillId="2" borderId="6" xfId="0" applyFont="1" applyFill="1" applyBorder="1"/>
    <xf numFmtId="0" fontId="174" fillId="2" borderId="7" xfId="0" applyFont="1" applyFill="1" applyBorder="1"/>
    <xf numFmtId="14" fontId="175" fillId="0" borderId="0" xfId="0" applyNumberFormat="1" applyFont="1"/>
    <xf numFmtId="0" fontId="176" fillId="2" borderId="1" xfId="0" applyFont="1" applyFill="1" applyBorder="1"/>
    <xf numFmtId="14" fontId="177" fillId="2" borderId="1" xfId="0" applyNumberFormat="1" applyFont="1" applyFill="1" applyBorder="1"/>
    <xf numFmtId="0" fontId="178" fillId="2" borderId="1" xfId="0" applyFont="1" applyFill="1" applyBorder="1"/>
    <xf numFmtId="0" fontId="179" fillId="2" borderId="1" xfId="0" applyFont="1" applyFill="1" applyBorder="1"/>
    <xf numFmtId="0" fontId="180" fillId="2" borderId="1" xfId="0" applyFont="1" applyFill="1" applyBorder="1" applyAlignment="1">
      <alignment horizontal="center"/>
    </xf>
    <xf numFmtId="0" fontId="181" fillId="2" borderId="1" xfId="0" applyFont="1" applyFill="1" applyBorder="1" applyAlignment="1">
      <alignment horizontal="center"/>
    </xf>
    <xf numFmtId="0" fontId="182" fillId="2" borderId="1" xfId="0" applyFont="1" applyFill="1" applyBorder="1" applyAlignment="1">
      <alignment horizontal="center"/>
    </xf>
    <xf numFmtId="0" fontId="183" fillId="2" borderId="1" xfId="0" applyFont="1" applyFill="1" applyBorder="1" applyAlignment="1">
      <alignment horizontal="center"/>
    </xf>
    <xf numFmtId="0" fontId="184" fillId="2" borderId="2" xfId="0" applyFont="1" applyFill="1" applyBorder="1"/>
    <xf numFmtId="0" fontId="185" fillId="2" borderId="2" xfId="0" applyFont="1" applyFill="1" applyBorder="1" applyAlignment="1">
      <alignment vertical="center"/>
    </xf>
    <xf numFmtId="0" fontId="186" fillId="2" borderId="2" xfId="0" applyFont="1" applyFill="1" applyBorder="1" applyAlignment="1">
      <alignment vertical="center"/>
    </xf>
    <xf numFmtId="0" fontId="187" fillId="2" borderId="3" xfId="0" applyFont="1" applyFill="1" applyBorder="1" applyAlignment="1">
      <alignment vertical="center"/>
    </xf>
    <xf numFmtId="0" fontId="188" fillId="2" borderId="2" xfId="0" applyFont="1" applyFill="1" applyBorder="1" applyAlignment="1">
      <alignment horizontal="center"/>
    </xf>
    <xf numFmtId="0" fontId="189" fillId="2" borderId="2" xfId="0" applyFont="1" applyFill="1" applyBorder="1" applyAlignment="1">
      <alignment horizontal="center"/>
    </xf>
    <xf numFmtId="0" fontId="190" fillId="2" borderId="4" xfId="0" applyFont="1" applyFill="1" applyBorder="1" applyAlignment="1">
      <alignment horizontal="center"/>
    </xf>
    <xf numFmtId="0" fontId="191" fillId="2" borderId="1" xfId="0" applyFont="1" applyFill="1" applyBorder="1"/>
    <xf numFmtId="0" fontId="192" fillId="2" borderId="4" xfId="0" applyFont="1" applyFill="1" applyBorder="1" applyAlignment="1">
      <alignment horizontal="center"/>
    </xf>
    <xf numFmtId="0" fontId="193" fillId="2" borderId="5" xfId="0" applyFont="1" applyFill="1" applyBorder="1"/>
    <xf numFmtId="0" fontId="194" fillId="2" borderId="2" xfId="0" applyFont="1" applyFill="1" applyBorder="1"/>
    <xf numFmtId="0" fontId="195" fillId="2" borderId="2" xfId="0" applyFont="1" applyFill="1" applyBorder="1"/>
    <xf numFmtId="0" fontId="196" fillId="2" borderId="4" xfId="0" applyFont="1" applyFill="1" applyBorder="1"/>
    <xf numFmtId="0" fontId="197" fillId="2" borderId="6" xfId="0" applyFont="1" applyFill="1" applyBorder="1" applyAlignment="1">
      <alignment horizontal="center"/>
    </xf>
    <xf numFmtId="0" fontId="198" fillId="2" borderId="6" xfId="0" applyFont="1" applyFill="1" applyBorder="1"/>
    <xf numFmtId="0" fontId="199" fillId="2" borderId="7" xfId="0" applyFont="1" applyFill="1" applyBorder="1"/>
    <xf numFmtId="14" fontId="200" fillId="0" borderId="0" xfId="0" applyNumberFormat="1" applyFont="1"/>
    <xf numFmtId="0" fontId="201" fillId="2" borderId="1" xfId="0" applyFont="1" applyFill="1" applyBorder="1"/>
    <xf numFmtId="14" fontId="202" fillId="2" borderId="1" xfId="0" applyNumberFormat="1" applyFont="1" applyFill="1" applyBorder="1"/>
    <xf numFmtId="0" fontId="203" fillId="2" borderId="1" xfId="0" applyFont="1" applyFill="1" applyBorder="1"/>
    <xf numFmtId="0" fontId="204" fillId="2" borderId="1" xfId="0" applyFont="1" applyFill="1" applyBorder="1"/>
    <xf numFmtId="0" fontId="205" fillId="2" borderId="1" xfId="0" applyFont="1" applyFill="1" applyBorder="1" applyAlignment="1">
      <alignment horizontal="center"/>
    </xf>
    <xf numFmtId="0" fontId="206" fillId="2" borderId="1" xfId="0" applyFont="1" applyFill="1" applyBorder="1" applyAlignment="1">
      <alignment horizontal="center"/>
    </xf>
    <xf numFmtId="0" fontId="207" fillId="2" borderId="1" xfId="0" applyFont="1" applyFill="1" applyBorder="1" applyAlignment="1">
      <alignment horizontal="center"/>
    </xf>
    <xf numFmtId="0" fontId="208" fillId="2" borderId="1" xfId="0" applyFont="1" applyFill="1" applyBorder="1" applyAlignment="1">
      <alignment horizontal="center"/>
    </xf>
    <xf numFmtId="0" fontId="209" fillId="2" borderId="2" xfId="0" applyFont="1" applyFill="1" applyBorder="1"/>
    <xf numFmtId="0" fontId="210" fillId="2" borderId="2" xfId="0" applyFont="1" applyFill="1" applyBorder="1" applyAlignment="1">
      <alignment vertical="center"/>
    </xf>
    <xf numFmtId="0" fontId="211" fillId="2" borderId="2" xfId="0" applyFont="1" applyFill="1" applyBorder="1" applyAlignment="1">
      <alignment vertical="center"/>
    </xf>
    <xf numFmtId="0" fontId="212" fillId="2" borderId="3" xfId="0" applyFont="1" applyFill="1" applyBorder="1" applyAlignment="1">
      <alignment vertical="center"/>
    </xf>
    <xf numFmtId="0" fontId="213" fillId="2" borderId="2" xfId="0" applyFont="1" applyFill="1" applyBorder="1" applyAlignment="1">
      <alignment horizontal="center"/>
    </xf>
    <xf numFmtId="0" fontId="214" fillId="2" borderId="2" xfId="0" applyFont="1" applyFill="1" applyBorder="1" applyAlignment="1">
      <alignment horizontal="center"/>
    </xf>
    <xf numFmtId="0" fontId="215" fillId="2" borderId="4" xfId="0" applyFont="1" applyFill="1" applyBorder="1" applyAlignment="1">
      <alignment horizontal="center"/>
    </xf>
    <xf numFmtId="0" fontId="216" fillId="2" borderId="1" xfId="0" applyFont="1" applyFill="1" applyBorder="1"/>
    <xf numFmtId="0" fontId="217" fillId="2" borderId="4" xfId="0" applyFont="1" applyFill="1" applyBorder="1" applyAlignment="1">
      <alignment horizontal="center"/>
    </xf>
    <xf numFmtId="0" fontId="218" fillId="2" borderId="5" xfId="0" applyFont="1" applyFill="1" applyBorder="1"/>
    <xf numFmtId="0" fontId="219" fillId="2" borderId="2" xfId="0" applyFont="1" applyFill="1" applyBorder="1"/>
    <xf numFmtId="0" fontId="220" fillId="2" borderId="2" xfId="0" applyFont="1" applyFill="1" applyBorder="1"/>
    <xf numFmtId="0" fontId="221" fillId="2" borderId="4" xfId="0" applyFont="1" applyFill="1" applyBorder="1"/>
    <xf numFmtId="0" fontId="222" fillId="2" borderId="6" xfId="0" applyFont="1" applyFill="1" applyBorder="1" applyAlignment="1">
      <alignment horizontal="center"/>
    </xf>
    <xf numFmtId="0" fontId="223" fillId="2" borderId="6" xfId="0" applyFont="1" applyFill="1" applyBorder="1"/>
    <xf numFmtId="0" fontId="224" fillId="2" borderId="7" xfId="0" applyFont="1" applyFill="1" applyBorder="1"/>
    <xf numFmtId="14" fontId="225" fillId="0" borderId="0" xfId="0" applyNumberFormat="1" applyFont="1"/>
    <xf numFmtId="0" fontId="226" fillId="2" borderId="1" xfId="0" applyFont="1" applyFill="1" applyBorder="1"/>
    <xf numFmtId="14" fontId="227" fillId="2" borderId="1" xfId="0" applyNumberFormat="1" applyFont="1" applyFill="1" applyBorder="1"/>
    <xf numFmtId="0" fontId="228" fillId="2" borderId="1" xfId="0" applyFont="1" applyFill="1" applyBorder="1"/>
    <xf numFmtId="0" fontId="229" fillId="2" borderId="1" xfId="0" applyFont="1" applyFill="1" applyBorder="1"/>
    <xf numFmtId="0" fontId="230" fillId="2" borderId="1" xfId="0" applyFont="1" applyFill="1" applyBorder="1" applyAlignment="1">
      <alignment horizontal="center"/>
    </xf>
    <xf numFmtId="0" fontId="231" fillId="2" borderId="1" xfId="0" applyFont="1" applyFill="1" applyBorder="1" applyAlignment="1">
      <alignment horizontal="center"/>
    </xf>
    <xf numFmtId="0" fontId="232" fillId="2" borderId="1" xfId="0" applyFont="1" applyFill="1" applyBorder="1" applyAlignment="1">
      <alignment horizontal="center"/>
    </xf>
    <xf numFmtId="0" fontId="233" fillId="2" borderId="1" xfId="0" applyFont="1" applyFill="1" applyBorder="1" applyAlignment="1">
      <alignment horizontal="center"/>
    </xf>
    <xf numFmtId="0" fontId="234" fillId="2" borderId="2" xfId="0" applyFont="1" applyFill="1" applyBorder="1"/>
    <xf numFmtId="0" fontId="235" fillId="2" borderId="2" xfId="0" applyFont="1" applyFill="1" applyBorder="1" applyAlignment="1">
      <alignment vertical="center"/>
    </xf>
    <xf numFmtId="0" fontId="236" fillId="2" borderId="2" xfId="0" applyFont="1" applyFill="1" applyBorder="1" applyAlignment="1">
      <alignment vertical="center"/>
    </xf>
    <xf numFmtId="0" fontId="237" fillId="2" borderId="3" xfId="0" applyFont="1" applyFill="1" applyBorder="1" applyAlignment="1">
      <alignment vertical="center"/>
    </xf>
    <xf numFmtId="0" fontId="238" fillId="2" borderId="2" xfId="0" applyFont="1" applyFill="1" applyBorder="1" applyAlignment="1">
      <alignment horizontal="center"/>
    </xf>
    <xf numFmtId="0" fontId="239" fillId="2" borderId="2" xfId="0" applyFont="1" applyFill="1" applyBorder="1" applyAlignment="1">
      <alignment horizontal="center"/>
    </xf>
    <xf numFmtId="0" fontId="240" fillId="2" borderId="4" xfId="0" applyFont="1" applyFill="1" applyBorder="1" applyAlignment="1">
      <alignment horizontal="center"/>
    </xf>
    <xf numFmtId="0" fontId="241" fillId="2" borderId="1" xfId="0" applyFont="1" applyFill="1" applyBorder="1"/>
    <xf numFmtId="0" fontId="242" fillId="2" borderId="4" xfId="0" applyFont="1" applyFill="1" applyBorder="1" applyAlignment="1">
      <alignment horizontal="center"/>
    </xf>
    <xf numFmtId="0" fontId="243" fillId="2" borderId="5" xfId="0" applyFont="1" applyFill="1" applyBorder="1"/>
    <xf numFmtId="0" fontId="244" fillId="2" borderId="2" xfId="0" applyFont="1" applyFill="1" applyBorder="1"/>
    <xf numFmtId="0" fontId="245" fillId="2" borderId="2" xfId="0" applyFont="1" applyFill="1" applyBorder="1"/>
    <xf numFmtId="0" fontId="246" fillId="2" borderId="4" xfId="0" applyFont="1" applyFill="1" applyBorder="1"/>
    <xf numFmtId="0" fontId="247" fillId="2" borderId="6" xfId="0" applyFont="1" applyFill="1" applyBorder="1" applyAlignment="1">
      <alignment horizontal="center"/>
    </xf>
    <xf numFmtId="0" fontId="248" fillId="2" borderId="6" xfId="0" applyFont="1" applyFill="1" applyBorder="1"/>
    <xf numFmtId="0" fontId="249" fillId="2" borderId="7" xfId="0" applyFont="1" applyFill="1" applyBorder="1"/>
    <xf numFmtId="14" fontId="250" fillId="0" borderId="0" xfId="0" applyNumberFormat="1" applyFont="1"/>
    <xf numFmtId="0" fontId="251" fillId="2" borderId="1" xfId="0" applyFont="1" applyFill="1" applyBorder="1"/>
    <xf numFmtId="14" fontId="252" fillId="2" borderId="1" xfId="0" applyNumberFormat="1" applyFont="1" applyFill="1" applyBorder="1"/>
    <xf numFmtId="0" fontId="253" fillId="2" borderId="1" xfId="0" applyFont="1" applyFill="1" applyBorder="1"/>
    <xf numFmtId="0" fontId="254" fillId="2" borderId="1" xfId="0" applyFont="1" applyFill="1" applyBorder="1"/>
    <xf numFmtId="0" fontId="255" fillId="2" borderId="1" xfId="0" applyFont="1" applyFill="1" applyBorder="1" applyAlignment="1">
      <alignment horizontal="center"/>
    </xf>
    <xf numFmtId="0" fontId="256" fillId="2" borderId="1" xfId="0" applyFont="1" applyFill="1" applyBorder="1" applyAlignment="1">
      <alignment horizontal="center"/>
    </xf>
    <xf numFmtId="0" fontId="257" fillId="2" borderId="1" xfId="0" applyFont="1" applyFill="1" applyBorder="1" applyAlignment="1">
      <alignment horizontal="center"/>
    </xf>
    <xf numFmtId="0" fontId="258" fillId="2" borderId="1" xfId="0" applyFont="1" applyFill="1" applyBorder="1" applyAlignment="1">
      <alignment horizontal="center"/>
    </xf>
    <xf numFmtId="0" fontId="259" fillId="2" borderId="2" xfId="0" applyFont="1" applyFill="1" applyBorder="1"/>
    <xf numFmtId="0" fontId="260" fillId="2" borderId="2" xfId="0" applyFont="1" applyFill="1" applyBorder="1" applyAlignment="1">
      <alignment vertical="center"/>
    </xf>
    <xf numFmtId="0" fontId="261" fillId="2" borderId="2" xfId="0" applyFont="1" applyFill="1" applyBorder="1" applyAlignment="1">
      <alignment vertical="center"/>
    </xf>
    <xf numFmtId="0" fontId="262" fillId="2" borderId="3" xfId="0" applyFont="1" applyFill="1" applyBorder="1" applyAlignment="1">
      <alignment vertical="center"/>
    </xf>
    <xf numFmtId="0" fontId="263" fillId="2" borderId="2" xfId="0" applyFont="1" applyFill="1" applyBorder="1" applyAlignment="1">
      <alignment horizontal="center"/>
    </xf>
    <xf numFmtId="0" fontId="264" fillId="2" borderId="2" xfId="0" applyFont="1" applyFill="1" applyBorder="1" applyAlignment="1">
      <alignment horizontal="center"/>
    </xf>
    <xf numFmtId="0" fontId="265" fillId="2" borderId="4" xfId="0" applyFont="1" applyFill="1" applyBorder="1" applyAlignment="1">
      <alignment horizontal="center"/>
    </xf>
    <xf numFmtId="0" fontId="266" fillId="2" borderId="1" xfId="0" applyFont="1" applyFill="1" applyBorder="1"/>
    <xf numFmtId="0" fontId="267" fillId="2" borderId="4" xfId="0" applyFont="1" applyFill="1" applyBorder="1" applyAlignment="1">
      <alignment horizontal="center"/>
    </xf>
    <xf numFmtId="0" fontId="268" fillId="2" borderId="5" xfId="0" applyFont="1" applyFill="1" applyBorder="1"/>
    <xf numFmtId="0" fontId="269" fillId="2" borderId="2" xfId="0" applyFont="1" applyFill="1" applyBorder="1"/>
    <xf numFmtId="0" fontId="270" fillId="2" borderId="2" xfId="0" applyFont="1" applyFill="1" applyBorder="1"/>
    <xf numFmtId="0" fontId="271" fillId="2" borderId="4" xfId="0" applyFont="1" applyFill="1" applyBorder="1"/>
    <xf numFmtId="0" fontId="272" fillId="2" borderId="6" xfId="0" applyFont="1" applyFill="1" applyBorder="1" applyAlignment="1">
      <alignment horizontal="center"/>
    </xf>
    <xf numFmtId="0" fontId="273" fillId="2" borderId="6" xfId="0" applyFont="1" applyFill="1" applyBorder="1"/>
    <xf numFmtId="0" fontId="274" fillId="2" borderId="7" xfId="0" applyFont="1" applyFill="1" applyBorder="1"/>
    <xf numFmtId="14" fontId="275" fillId="0" borderId="0" xfId="0" applyNumberFormat="1" applyFont="1"/>
    <xf numFmtId="0" fontId="276" fillId="2" borderId="1" xfId="0" applyFont="1" applyFill="1" applyBorder="1"/>
    <xf numFmtId="14" fontId="277" fillId="2" borderId="1" xfId="0" applyNumberFormat="1" applyFont="1" applyFill="1" applyBorder="1"/>
    <xf numFmtId="0" fontId="278" fillId="2" borderId="1" xfId="0" applyFont="1" applyFill="1" applyBorder="1"/>
    <xf numFmtId="0" fontId="279" fillId="2" borderId="1" xfId="0" applyFont="1" applyFill="1" applyBorder="1"/>
    <xf numFmtId="0" fontId="280" fillId="2" borderId="1" xfId="0" applyFont="1" applyFill="1" applyBorder="1" applyAlignment="1">
      <alignment horizontal="center"/>
    </xf>
    <xf numFmtId="0" fontId="281" fillId="2" borderId="1" xfId="0" applyFont="1" applyFill="1" applyBorder="1" applyAlignment="1">
      <alignment horizontal="center"/>
    </xf>
    <xf numFmtId="0" fontId="282" fillId="2" borderId="1" xfId="0" applyFont="1" applyFill="1" applyBorder="1" applyAlignment="1">
      <alignment horizontal="center"/>
    </xf>
    <xf numFmtId="0" fontId="283" fillId="2" borderId="1" xfId="0" applyFont="1" applyFill="1" applyBorder="1" applyAlignment="1">
      <alignment horizontal="center"/>
    </xf>
    <xf numFmtId="0" fontId="284" fillId="2" borderId="2" xfId="0" applyFont="1" applyFill="1" applyBorder="1"/>
    <xf numFmtId="0" fontId="285" fillId="2" borderId="2" xfId="0" applyFont="1" applyFill="1" applyBorder="1" applyAlignment="1">
      <alignment vertical="center"/>
    </xf>
    <xf numFmtId="0" fontId="286" fillId="2" borderId="2" xfId="0" applyFont="1" applyFill="1" applyBorder="1" applyAlignment="1">
      <alignment vertical="center"/>
    </xf>
    <xf numFmtId="0" fontId="287" fillId="2" borderId="3" xfId="0" applyFont="1" applyFill="1" applyBorder="1" applyAlignment="1">
      <alignment vertical="center"/>
    </xf>
    <xf numFmtId="0" fontId="288" fillId="2" borderId="2" xfId="0" applyFont="1" applyFill="1" applyBorder="1" applyAlignment="1">
      <alignment horizontal="center"/>
    </xf>
    <xf numFmtId="0" fontId="289" fillId="2" borderId="2" xfId="0" applyFont="1" applyFill="1" applyBorder="1" applyAlignment="1">
      <alignment horizontal="center"/>
    </xf>
    <xf numFmtId="0" fontId="290" fillId="2" borderId="4" xfId="0" applyFont="1" applyFill="1" applyBorder="1" applyAlignment="1">
      <alignment horizontal="center"/>
    </xf>
    <xf numFmtId="0" fontId="291" fillId="2" borderId="1" xfId="0" applyFont="1" applyFill="1" applyBorder="1"/>
    <xf numFmtId="0" fontId="292" fillId="2" borderId="4" xfId="0" applyFont="1" applyFill="1" applyBorder="1" applyAlignment="1">
      <alignment horizontal="center"/>
    </xf>
    <xf numFmtId="0" fontId="293" fillId="2" borderId="5" xfId="0" applyFont="1" applyFill="1" applyBorder="1"/>
    <xf numFmtId="0" fontId="294" fillId="2" borderId="2" xfId="0" applyFont="1" applyFill="1" applyBorder="1"/>
    <xf numFmtId="0" fontId="295" fillId="2" borderId="2" xfId="0" applyFont="1" applyFill="1" applyBorder="1"/>
    <xf numFmtId="0" fontId="296" fillId="2" borderId="4" xfId="0" applyFont="1" applyFill="1" applyBorder="1"/>
    <xf numFmtId="0" fontId="297" fillId="2" borderId="6" xfId="0" applyFont="1" applyFill="1" applyBorder="1" applyAlignment="1">
      <alignment horizontal="center"/>
    </xf>
    <xf numFmtId="0" fontId="298" fillId="2" borderId="6" xfId="0" applyFont="1" applyFill="1" applyBorder="1"/>
    <xf numFmtId="0" fontId="299" fillId="2" borderId="7" xfId="0" applyFont="1" applyFill="1" applyBorder="1"/>
    <xf numFmtId="14" fontId="300" fillId="0" borderId="0" xfId="0" applyNumberFormat="1" applyFont="1"/>
    <xf numFmtId="0" fontId="301" fillId="2" borderId="1" xfId="0" applyFont="1" applyFill="1" applyBorder="1"/>
    <xf numFmtId="14" fontId="302" fillId="2" borderId="1" xfId="0" applyNumberFormat="1" applyFont="1" applyFill="1" applyBorder="1"/>
    <xf numFmtId="0" fontId="303" fillId="2" borderId="1" xfId="0" applyFont="1" applyFill="1" applyBorder="1"/>
    <xf numFmtId="0" fontId="304" fillId="2" borderId="1" xfId="0" applyFont="1" applyFill="1" applyBorder="1"/>
    <xf numFmtId="0" fontId="305" fillId="2" borderId="1" xfId="0" applyFont="1" applyFill="1" applyBorder="1" applyAlignment="1">
      <alignment horizontal="center"/>
    </xf>
    <xf numFmtId="0" fontId="306" fillId="2" borderId="1" xfId="0" applyFont="1" applyFill="1" applyBorder="1" applyAlignment="1">
      <alignment horizontal="center"/>
    </xf>
    <xf numFmtId="0" fontId="307" fillId="2" borderId="1" xfId="0" applyFont="1" applyFill="1" applyBorder="1" applyAlignment="1">
      <alignment horizontal="center"/>
    </xf>
    <xf numFmtId="0" fontId="308" fillId="2" borderId="1" xfId="0" applyFont="1" applyFill="1" applyBorder="1" applyAlignment="1">
      <alignment horizontal="center"/>
    </xf>
    <xf numFmtId="0" fontId="309" fillId="2" borderId="2" xfId="0" applyFont="1" applyFill="1" applyBorder="1"/>
    <xf numFmtId="0" fontId="310" fillId="2" borderId="2" xfId="0" applyFont="1" applyFill="1" applyBorder="1" applyAlignment="1">
      <alignment vertical="center"/>
    </xf>
    <xf numFmtId="0" fontId="311" fillId="2" borderId="2" xfId="0" applyFont="1" applyFill="1" applyBorder="1" applyAlignment="1">
      <alignment vertical="center"/>
    </xf>
    <xf numFmtId="0" fontId="312" fillId="2" borderId="3" xfId="0" applyFont="1" applyFill="1" applyBorder="1" applyAlignment="1">
      <alignment vertical="center"/>
    </xf>
    <xf numFmtId="0" fontId="313" fillId="2" borderId="2" xfId="0" applyFont="1" applyFill="1" applyBorder="1" applyAlignment="1">
      <alignment horizontal="center"/>
    </xf>
    <xf numFmtId="0" fontId="314" fillId="2" borderId="2" xfId="0" applyFont="1" applyFill="1" applyBorder="1" applyAlignment="1">
      <alignment horizontal="center"/>
    </xf>
    <xf numFmtId="0" fontId="315" fillId="2" borderId="4" xfId="0" applyFont="1" applyFill="1" applyBorder="1" applyAlignment="1">
      <alignment horizontal="center"/>
    </xf>
    <xf numFmtId="0" fontId="316" fillId="2" borderId="1" xfId="0" applyFont="1" applyFill="1" applyBorder="1"/>
    <xf numFmtId="0" fontId="317" fillId="2" borderId="4" xfId="0" applyFont="1" applyFill="1" applyBorder="1" applyAlignment="1">
      <alignment horizontal="center"/>
    </xf>
    <xf numFmtId="0" fontId="318" fillId="2" borderId="5" xfId="0" applyFont="1" applyFill="1" applyBorder="1"/>
    <xf numFmtId="0" fontId="319" fillId="2" borderId="2" xfId="0" applyFont="1" applyFill="1" applyBorder="1"/>
    <xf numFmtId="0" fontId="320" fillId="2" borderId="2" xfId="0" applyFont="1" applyFill="1" applyBorder="1"/>
    <xf numFmtId="0" fontId="321" fillId="2" borderId="4" xfId="0" applyFont="1" applyFill="1" applyBorder="1"/>
    <xf numFmtId="0" fontId="322" fillId="2" borderId="6" xfId="0" applyFont="1" applyFill="1" applyBorder="1" applyAlignment="1">
      <alignment horizontal="center"/>
    </xf>
    <xf numFmtId="0" fontId="323" fillId="2" borderId="6" xfId="0" applyFont="1" applyFill="1" applyBorder="1"/>
    <xf numFmtId="0" fontId="324" fillId="2" borderId="7" xfId="0" applyFont="1" applyFill="1" applyBorder="1"/>
    <xf numFmtId="14" fontId="325" fillId="0" borderId="0" xfId="0" applyNumberFormat="1" applyFont="1"/>
    <xf numFmtId="0" fontId="326" fillId="2" borderId="1" xfId="0" applyFont="1" applyFill="1" applyBorder="1"/>
    <xf numFmtId="14" fontId="327" fillId="2" borderId="1" xfId="0" applyNumberFormat="1" applyFont="1" applyFill="1" applyBorder="1"/>
    <xf numFmtId="0" fontId="328" fillId="2" borderId="1" xfId="0" applyFont="1" applyFill="1" applyBorder="1"/>
    <xf numFmtId="0" fontId="329" fillId="2" borderId="1" xfId="0" applyFont="1" applyFill="1" applyBorder="1"/>
    <xf numFmtId="0" fontId="330" fillId="2" borderId="1" xfId="0" applyFont="1" applyFill="1" applyBorder="1" applyAlignment="1">
      <alignment horizontal="center"/>
    </xf>
    <xf numFmtId="0" fontId="331" fillId="2" borderId="1" xfId="0" applyFont="1" applyFill="1" applyBorder="1" applyAlignment="1">
      <alignment horizontal="center"/>
    </xf>
    <xf numFmtId="0" fontId="332" fillId="2" borderId="1" xfId="0" applyFont="1" applyFill="1" applyBorder="1" applyAlignment="1">
      <alignment horizontal="center"/>
    </xf>
    <xf numFmtId="0" fontId="333" fillId="2" borderId="1" xfId="0" applyFont="1" applyFill="1" applyBorder="1" applyAlignment="1">
      <alignment horizontal="center"/>
    </xf>
    <xf numFmtId="0" fontId="334" fillId="2" borderId="2" xfId="0" applyFont="1" applyFill="1" applyBorder="1"/>
    <xf numFmtId="0" fontId="335" fillId="2" borderId="2" xfId="0" applyFont="1" applyFill="1" applyBorder="1" applyAlignment="1">
      <alignment vertical="center"/>
    </xf>
    <xf numFmtId="0" fontId="336" fillId="2" borderId="2" xfId="0" applyFont="1" applyFill="1" applyBorder="1" applyAlignment="1">
      <alignment vertical="center"/>
    </xf>
    <xf numFmtId="0" fontId="337" fillId="2" borderId="3" xfId="0" applyFont="1" applyFill="1" applyBorder="1" applyAlignment="1">
      <alignment vertical="center"/>
    </xf>
    <xf numFmtId="0" fontId="338" fillId="2" borderId="2" xfId="0" applyFont="1" applyFill="1" applyBorder="1" applyAlignment="1">
      <alignment horizontal="center"/>
    </xf>
    <xf numFmtId="0" fontId="339" fillId="2" borderId="2" xfId="0" applyFont="1" applyFill="1" applyBorder="1" applyAlignment="1">
      <alignment horizontal="center"/>
    </xf>
    <xf numFmtId="0" fontId="340" fillId="2" borderId="4" xfId="0" applyFont="1" applyFill="1" applyBorder="1" applyAlignment="1">
      <alignment horizontal="center"/>
    </xf>
    <xf numFmtId="0" fontId="341" fillId="2" borderId="1" xfId="0" applyFont="1" applyFill="1" applyBorder="1"/>
    <xf numFmtId="0" fontId="342" fillId="2" borderId="4" xfId="0" applyFont="1" applyFill="1" applyBorder="1" applyAlignment="1">
      <alignment horizontal="center"/>
    </xf>
    <xf numFmtId="0" fontId="343" fillId="2" borderId="5" xfId="0" applyFont="1" applyFill="1" applyBorder="1"/>
    <xf numFmtId="0" fontId="344" fillId="2" borderId="2" xfId="0" applyFont="1" applyFill="1" applyBorder="1"/>
    <xf numFmtId="0" fontId="345" fillId="2" borderId="2" xfId="0" applyFont="1" applyFill="1" applyBorder="1"/>
    <xf numFmtId="0" fontId="346" fillId="2" borderId="4" xfId="0" applyFont="1" applyFill="1" applyBorder="1"/>
    <xf numFmtId="0" fontId="347" fillId="2" borderId="6" xfId="0" applyFont="1" applyFill="1" applyBorder="1" applyAlignment="1">
      <alignment horizontal="center"/>
    </xf>
    <xf numFmtId="0" fontId="348" fillId="2" borderId="6" xfId="0" applyFont="1" applyFill="1" applyBorder="1"/>
    <xf numFmtId="0" fontId="349" fillId="2" borderId="7" xfId="0" applyFont="1" applyFill="1" applyBorder="1"/>
    <xf numFmtId="14" fontId="350" fillId="0" borderId="0" xfId="0" applyNumberFormat="1" applyFont="1"/>
    <xf numFmtId="0" fontId="351" fillId="2" borderId="1" xfId="0" applyFont="1" applyFill="1" applyBorder="1"/>
    <xf numFmtId="14" fontId="352" fillId="2" borderId="1" xfId="0" applyNumberFormat="1" applyFont="1" applyFill="1" applyBorder="1"/>
    <xf numFmtId="0" fontId="353" fillId="2" borderId="1" xfId="0" applyFont="1" applyFill="1" applyBorder="1"/>
    <xf numFmtId="0" fontId="354" fillId="2" borderId="1" xfId="0" applyFont="1" applyFill="1" applyBorder="1"/>
    <xf numFmtId="0" fontId="355" fillId="2" borderId="1" xfId="0" applyFont="1" applyFill="1" applyBorder="1" applyAlignment="1">
      <alignment horizontal="center"/>
    </xf>
    <xf numFmtId="0" fontId="356" fillId="2" borderId="1" xfId="0" applyFont="1" applyFill="1" applyBorder="1" applyAlignment="1">
      <alignment horizontal="center"/>
    </xf>
    <xf numFmtId="0" fontId="357" fillId="2" borderId="1" xfId="0" applyFont="1" applyFill="1" applyBorder="1" applyAlignment="1">
      <alignment horizontal="center"/>
    </xf>
    <xf numFmtId="0" fontId="358" fillId="2" borderId="1" xfId="0" applyFont="1" applyFill="1" applyBorder="1" applyAlignment="1">
      <alignment horizontal="center"/>
    </xf>
    <xf numFmtId="0" fontId="359" fillId="2" borderId="2" xfId="0" applyFont="1" applyFill="1" applyBorder="1"/>
    <xf numFmtId="0" fontId="360" fillId="2" borderId="2" xfId="0" applyFont="1" applyFill="1" applyBorder="1" applyAlignment="1">
      <alignment vertical="center"/>
    </xf>
    <xf numFmtId="0" fontId="361" fillId="2" borderId="2" xfId="0" applyFont="1" applyFill="1" applyBorder="1" applyAlignment="1">
      <alignment vertical="center"/>
    </xf>
    <xf numFmtId="0" fontId="362" fillId="2" borderId="3" xfId="0" applyFont="1" applyFill="1" applyBorder="1" applyAlignment="1">
      <alignment vertical="center"/>
    </xf>
    <xf numFmtId="0" fontId="363" fillId="2" borderId="2" xfId="0" applyFont="1" applyFill="1" applyBorder="1" applyAlignment="1">
      <alignment horizontal="center"/>
    </xf>
    <xf numFmtId="0" fontId="364" fillId="2" borderId="2" xfId="0" applyFont="1" applyFill="1" applyBorder="1" applyAlignment="1">
      <alignment horizontal="center"/>
    </xf>
    <xf numFmtId="0" fontId="365" fillId="2" borderId="4" xfId="0" applyFont="1" applyFill="1" applyBorder="1" applyAlignment="1">
      <alignment horizontal="center"/>
    </xf>
    <xf numFmtId="0" fontId="366" fillId="2" borderId="1" xfId="0" applyFont="1" applyFill="1" applyBorder="1"/>
    <xf numFmtId="0" fontId="367" fillId="2" borderId="4" xfId="0" applyFont="1" applyFill="1" applyBorder="1" applyAlignment="1">
      <alignment horizontal="center"/>
    </xf>
    <xf numFmtId="0" fontId="368" fillId="2" borderId="5" xfId="0" applyFont="1" applyFill="1" applyBorder="1"/>
    <xf numFmtId="0" fontId="369" fillId="2" borderId="2" xfId="0" applyFont="1" applyFill="1" applyBorder="1"/>
    <xf numFmtId="0" fontId="370" fillId="2" borderId="2" xfId="0" applyFont="1" applyFill="1" applyBorder="1"/>
    <xf numFmtId="0" fontId="371" fillId="2" borderId="4" xfId="0" applyFont="1" applyFill="1" applyBorder="1"/>
    <xf numFmtId="0" fontId="372" fillId="2" borderId="6" xfId="0" applyFont="1" applyFill="1" applyBorder="1" applyAlignment="1">
      <alignment horizontal="center"/>
    </xf>
    <xf numFmtId="0" fontId="373" fillId="2" borderId="6" xfId="0" applyFont="1" applyFill="1" applyBorder="1"/>
    <xf numFmtId="0" fontId="374" fillId="2" borderId="7" xfId="0" applyFont="1" applyFill="1" applyBorder="1"/>
    <xf numFmtId="14" fontId="375" fillId="0" borderId="0" xfId="0" applyNumberFormat="1" applyFont="1"/>
    <xf numFmtId="0" fontId="376" fillId="2" borderId="1" xfId="0" applyFont="1" applyFill="1" applyBorder="1"/>
    <xf numFmtId="14" fontId="377" fillId="2" borderId="1" xfId="0" applyNumberFormat="1" applyFont="1" applyFill="1" applyBorder="1"/>
    <xf numFmtId="0" fontId="378" fillId="2" borderId="1" xfId="0" applyFont="1" applyFill="1" applyBorder="1"/>
    <xf numFmtId="0" fontId="379" fillId="2" borderId="1" xfId="0" applyFont="1" applyFill="1" applyBorder="1"/>
    <xf numFmtId="0" fontId="380" fillId="2" borderId="1" xfId="0" applyFont="1" applyFill="1" applyBorder="1" applyAlignment="1">
      <alignment horizontal="center"/>
    </xf>
    <xf numFmtId="0" fontId="381" fillId="2" borderId="1" xfId="0" applyFont="1" applyFill="1" applyBorder="1" applyAlignment="1">
      <alignment horizontal="center"/>
    </xf>
    <xf numFmtId="0" fontId="382" fillId="2" borderId="1" xfId="0" applyFont="1" applyFill="1" applyBorder="1" applyAlignment="1">
      <alignment horizontal="center"/>
    </xf>
    <xf numFmtId="0" fontId="383" fillId="2" borderId="1" xfId="0" applyFont="1" applyFill="1" applyBorder="1" applyAlignment="1">
      <alignment horizontal="center"/>
    </xf>
    <xf numFmtId="0" fontId="384" fillId="2" borderId="2" xfId="0" applyFont="1" applyFill="1" applyBorder="1"/>
    <xf numFmtId="0" fontId="385" fillId="2" borderId="2" xfId="0" applyFont="1" applyFill="1" applyBorder="1" applyAlignment="1">
      <alignment vertical="center"/>
    </xf>
    <xf numFmtId="0" fontId="386" fillId="2" borderId="2" xfId="0" applyFont="1" applyFill="1" applyBorder="1" applyAlignment="1">
      <alignment vertical="center"/>
    </xf>
    <xf numFmtId="0" fontId="387" fillId="2" borderId="3" xfId="0" applyFont="1" applyFill="1" applyBorder="1" applyAlignment="1">
      <alignment vertical="center"/>
    </xf>
    <xf numFmtId="0" fontId="388" fillId="2" borderId="2" xfId="0" applyFont="1" applyFill="1" applyBorder="1" applyAlignment="1">
      <alignment horizontal="center"/>
    </xf>
    <xf numFmtId="0" fontId="389" fillId="2" borderId="2" xfId="0" applyFont="1" applyFill="1" applyBorder="1" applyAlignment="1">
      <alignment horizontal="center"/>
    </xf>
    <xf numFmtId="0" fontId="390" fillId="2" borderId="4" xfId="0" applyFont="1" applyFill="1" applyBorder="1" applyAlignment="1">
      <alignment horizontal="center"/>
    </xf>
    <xf numFmtId="0" fontId="391" fillId="2" borderId="1" xfId="0" applyFont="1" applyFill="1" applyBorder="1"/>
    <xf numFmtId="0" fontId="392" fillId="2" borderId="4" xfId="0" applyFont="1" applyFill="1" applyBorder="1" applyAlignment="1">
      <alignment horizontal="center"/>
    </xf>
    <xf numFmtId="0" fontId="393" fillId="2" borderId="5" xfId="0" applyFont="1" applyFill="1" applyBorder="1"/>
    <xf numFmtId="0" fontId="394" fillId="2" borderId="2" xfId="0" applyFont="1" applyFill="1" applyBorder="1"/>
    <xf numFmtId="0" fontId="395" fillId="2" borderId="2" xfId="0" applyFont="1" applyFill="1" applyBorder="1"/>
    <xf numFmtId="0" fontId="396" fillId="2" borderId="4" xfId="0" applyFont="1" applyFill="1" applyBorder="1"/>
    <xf numFmtId="0" fontId="397" fillId="2" borderId="6" xfId="0" applyFont="1" applyFill="1" applyBorder="1" applyAlignment="1">
      <alignment horizontal="center"/>
    </xf>
    <xf numFmtId="0" fontId="398" fillId="2" borderId="6" xfId="0" applyFont="1" applyFill="1" applyBorder="1"/>
    <xf numFmtId="0" fontId="399" fillId="2" borderId="7" xfId="0" applyFont="1" applyFill="1" applyBorder="1"/>
    <xf numFmtId="14" fontId="400" fillId="0" borderId="0" xfId="0" applyNumberFormat="1" applyFont="1"/>
    <xf numFmtId="0" fontId="401" fillId="2" borderId="1" xfId="0" applyFont="1" applyFill="1" applyBorder="1"/>
    <xf numFmtId="14" fontId="402" fillId="2" borderId="1" xfId="0" applyNumberFormat="1" applyFont="1" applyFill="1" applyBorder="1"/>
    <xf numFmtId="0" fontId="403" fillId="2" borderId="1" xfId="0" applyFont="1" applyFill="1" applyBorder="1"/>
    <xf numFmtId="0" fontId="404" fillId="2" borderId="1" xfId="0" applyFont="1" applyFill="1" applyBorder="1"/>
    <xf numFmtId="0" fontId="405" fillId="2" borderId="1" xfId="0" applyFont="1" applyFill="1" applyBorder="1" applyAlignment="1">
      <alignment horizontal="center"/>
    </xf>
    <xf numFmtId="0" fontId="406" fillId="2" borderId="1" xfId="0" applyFont="1" applyFill="1" applyBorder="1" applyAlignment="1">
      <alignment horizontal="center"/>
    </xf>
    <xf numFmtId="0" fontId="407" fillId="2" borderId="1" xfId="0" applyFont="1" applyFill="1" applyBorder="1" applyAlignment="1">
      <alignment horizontal="center"/>
    </xf>
    <xf numFmtId="0" fontId="408" fillId="2" borderId="1" xfId="0" applyFont="1" applyFill="1" applyBorder="1" applyAlignment="1">
      <alignment horizontal="center"/>
    </xf>
    <xf numFmtId="0" fontId="409" fillId="2" borderId="2" xfId="0" applyFont="1" applyFill="1" applyBorder="1"/>
    <xf numFmtId="0" fontId="410" fillId="2" borderId="2" xfId="0" applyFont="1" applyFill="1" applyBorder="1" applyAlignment="1">
      <alignment vertical="center"/>
    </xf>
    <xf numFmtId="0" fontId="411" fillId="2" borderId="2" xfId="0" applyFont="1" applyFill="1" applyBorder="1" applyAlignment="1">
      <alignment vertical="center"/>
    </xf>
    <xf numFmtId="0" fontId="412" fillId="2" borderId="3" xfId="0" applyFont="1" applyFill="1" applyBorder="1" applyAlignment="1">
      <alignment vertical="center"/>
    </xf>
    <xf numFmtId="0" fontId="413" fillId="2" borderId="2" xfId="0" applyFont="1" applyFill="1" applyBorder="1" applyAlignment="1">
      <alignment horizontal="center"/>
    </xf>
    <xf numFmtId="0" fontId="414" fillId="2" borderId="2" xfId="0" applyFont="1" applyFill="1" applyBorder="1" applyAlignment="1">
      <alignment horizontal="center"/>
    </xf>
    <xf numFmtId="0" fontId="415" fillId="2" borderId="4" xfId="0" applyFont="1" applyFill="1" applyBorder="1" applyAlignment="1">
      <alignment horizontal="center"/>
    </xf>
    <xf numFmtId="0" fontId="416" fillId="2" borderId="1" xfId="0" applyFont="1" applyFill="1" applyBorder="1"/>
    <xf numFmtId="0" fontId="417" fillId="2" borderId="4" xfId="0" applyFont="1" applyFill="1" applyBorder="1" applyAlignment="1">
      <alignment horizontal="center"/>
    </xf>
    <xf numFmtId="0" fontId="418" fillId="2" borderId="5" xfId="0" applyFont="1" applyFill="1" applyBorder="1"/>
    <xf numFmtId="0" fontId="419" fillId="2" borderId="2" xfId="0" applyFont="1" applyFill="1" applyBorder="1"/>
    <xf numFmtId="0" fontId="420" fillId="2" borderId="2" xfId="0" applyFont="1" applyFill="1" applyBorder="1"/>
    <xf numFmtId="0" fontId="421" fillId="2" borderId="4" xfId="0" applyFont="1" applyFill="1" applyBorder="1"/>
    <xf numFmtId="0" fontId="422" fillId="2" borderId="6" xfId="0" applyFont="1" applyFill="1" applyBorder="1" applyAlignment="1">
      <alignment horizontal="center"/>
    </xf>
    <xf numFmtId="0" fontId="423" fillId="2" borderId="6" xfId="0" applyFont="1" applyFill="1" applyBorder="1"/>
    <xf numFmtId="0" fontId="424" fillId="2" borderId="7" xfId="0" applyFont="1" applyFill="1" applyBorder="1"/>
    <xf numFmtId="14" fontId="425" fillId="0" borderId="0" xfId="0" applyNumberFormat="1" applyFont="1"/>
    <xf numFmtId="0" fontId="426" fillId="2" borderId="1" xfId="0" applyFont="1" applyFill="1" applyBorder="1"/>
    <xf numFmtId="0" fontId="427" fillId="2" borderId="1" xfId="0" applyFont="1" applyFill="1" applyBorder="1"/>
    <xf numFmtId="0" fontId="428" fillId="2" borderId="1" xfId="0" applyFont="1" applyFill="1" applyBorder="1" applyAlignment="1">
      <alignment vertical="center"/>
    </xf>
    <xf numFmtId="0" fontId="429" fillId="2" borderId="1" xfId="0" applyFont="1" applyFill="1" applyBorder="1" applyAlignment="1">
      <alignment horizontal="center" vertical="center"/>
    </xf>
    <xf numFmtId="0" fontId="438" fillId="4" borderId="2" xfId="0" applyFont="1" applyFill="1" applyBorder="1" applyAlignment="1">
      <alignment horizontal="center" vertical="center"/>
    </xf>
    <xf numFmtId="0" fontId="439" fillId="2" borderId="2" xfId="0" applyFont="1" applyFill="1" applyBorder="1" applyAlignment="1">
      <alignment horizontal="center" vertical="center"/>
    </xf>
    <xf numFmtId="0" fontId="440" fillId="5" borderId="3" xfId="0" applyFont="1" applyFill="1" applyBorder="1" applyAlignment="1">
      <alignment horizontal="center" vertical="center"/>
    </xf>
    <xf numFmtId="0" fontId="441" fillId="6" borderId="15" xfId="0" applyFont="1" applyFill="1" applyBorder="1" applyAlignment="1">
      <alignment vertical="center"/>
    </xf>
    <xf numFmtId="0" fontId="442" fillId="2" borderId="16" xfId="0" applyFont="1" applyFill="1" applyBorder="1" applyAlignment="1">
      <alignment horizontal="left" vertical="center"/>
    </xf>
    <xf numFmtId="0" fontId="443" fillId="7" borderId="17" xfId="0" applyFont="1" applyFill="1" applyBorder="1" applyAlignment="1">
      <alignment vertical="center"/>
    </xf>
    <xf numFmtId="0" fontId="444" fillId="8" borderId="18" xfId="0" applyFont="1" applyFill="1" applyBorder="1" applyAlignment="1">
      <alignment horizontal="center" vertical="center"/>
    </xf>
    <xf numFmtId="0" fontId="445" fillId="8" borderId="19" xfId="0" applyFont="1" applyFill="1" applyBorder="1" applyAlignment="1">
      <alignment horizontal="center" vertical="center"/>
    </xf>
    <xf numFmtId="0" fontId="446" fillId="8" borderId="15" xfId="0" applyFont="1" applyFill="1" applyBorder="1" applyAlignment="1">
      <alignment horizontal="center" vertical="center"/>
    </xf>
    <xf numFmtId="0" fontId="447" fillId="2" borderId="15" xfId="0" applyFont="1" applyFill="1" applyBorder="1" applyAlignment="1" applyProtection="1">
      <alignment horizontal="right" vertical="center"/>
      <protection locked="0"/>
    </xf>
    <xf numFmtId="0" fontId="448" fillId="2" borderId="15" xfId="0" applyFont="1" applyFill="1" applyBorder="1" applyAlignment="1">
      <alignment vertical="center"/>
    </xf>
    <xf numFmtId="0" fontId="449" fillId="2" borderId="16" xfId="0" applyFont="1" applyFill="1" applyBorder="1" applyAlignment="1">
      <alignment horizontal="center" vertical="center"/>
    </xf>
    <xf numFmtId="0" fontId="450" fillId="9" borderId="15" xfId="0" applyFont="1" applyFill="1" applyBorder="1" applyAlignment="1" applyProtection="1">
      <alignment horizontal="center" vertical="center"/>
      <protection locked="0"/>
    </xf>
    <xf numFmtId="0" fontId="451" fillId="2" borderId="15" xfId="0" applyFont="1" applyFill="1" applyBorder="1" applyAlignment="1">
      <alignment horizontal="center" vertical="center"/>
    </xf>
    <xf numFmtId="0" fontId="452" fillId="2" borderId="19" xfId="0" applyFont="1" applyFill="1" applyBorder="1" applyAlignment="1">
      <alignment horizontal="center" vertical="center"/>
    </xf>
    <xf numFmtId="0" fontId="453" fillId="10" borderId="2" xfId="0" applyFont="1" applyFill="1" applyBorder="1" applyAlignment="1">
      <alignment horizontal="center" vertical="center"/>
    </xf>
    <xf numFmtId="0" fontId="454" fillId="7" borderId="4" xfId="0" applyFont="1" applyFill="1" applyBorder="1" applyAlignment="1">
      <alignment vertical="center"/>
    </xf>
    <xf numFmtId="0" fontId="455" fillId="8" borderId="20" xfId="0" applyFont="1" applyFill="1" applyBorder="1" applyAlignment="1">
      <alignment horizontal="center" vertical="center"/>
    </xf>
    <xf numFmtId="0" fontId="456" fillId="8" borderId="21" xfId="0" applyFont="1" applyFill="1" applyBorder="1" applyAlignment="1">
      <alignment horizontal="center" vertical="center"/>
    </xf>
    <xf numFmtId="0" fontId="457" fillId="8" borderId="16" xfId="0" applyFont="1" applyFill="1" applyBorder="1" applyAlignment="1">
      <alignment horizontal="center" vertical="center"/>
    </xf>
    <xf numFmtId="0" fontId="458" fillId="2" borderId="16" xfId="0" applyFont="1" applyFill="1" applyBorder="1" applyAlignment="1" applyProtection="1">
      <alignment horizontal="right" vertical="center"/>
      <protection locked="0"/>
    </xf>
    <xf numFmtId="0" fontId="459" fillId="2" borderId="21" xfId="0" applyFont="1" applyFill="1" applyBorder="1" applyAlignment="1">
      <alignment horizontal="center" vertical="center"/>
    </xf>
    <xf numFmtId="0" fontId="460" fillId="2" borderId="2" xfId="0" applyFont="1" applyFill="1" applyBorder="1" applyAlignment="1">
      <alignment horizontal="center" vertical="center"/>
    </xf>
    <xf numFmtId="0" fontId="461" fillId="7" borderId="6" xfId="0" applyFont="1" applyFill="1" applyBorder="1" applyAlignment="1">
      <alignment vertical="center"/>
    </xf>
    <xf numFmtId="0" fontId="462" fillId="7" borderId="9" xfId="0" applyFont="1" applyFill="1" applyBorder="1" applyAlignment="1">
      <alignment vertical="center"/>
    </xf>
    <xf numFmtId="0" fontId="463" fillId="11" borderId="20" xfId="0" applyFont="1" applyFill="1" applyBorder="1" applyAlignment="1">
      <alignment horizontal="center" vertical="center"/>
    </xf>
    <xf numFmtId="0" fontId="464" fillId="11" borderId="21" xfId="0" applyFont="1" applyFill="1" applyBorder="1" applyAlignment="1">
      <alignment horizontal="center" vertical="center"/>
    </xf>
    <xf numFmtId="0" fontId="465" fillId="11" borderId="16" xfId="0" applyFont="1" applyFill="1" applyBorder="1" applyAlignment="1">
      <alignment horizontal="center" vertical="center"/>
    </xf>
    <xf numFmtId="0" fontId="466" fillId="12" borderId="22" xfId="0" applyFont="1" applyFill="1" applyBorder="1" applyAlignment="1">
      <alignment horizontal="center" vertical="center"/>
    </xf>
    <xf numFmtId="0" fontId="467" fillId="2" borderId="22" xfId="0" applyFont="1" applyFill="1" applyBorder="1" applyAlignment="1">
      <alignment horizontal="center" vertical="center"/>
    </xf>
    <xf numFmtId="0" fontId="468" fillId="5" borderId="23" xfId="0" applyFont="1" applyFill="1" applyBorder="1" applyAlignment="1">
      <alignment horizontal="center" vertical="center"/>
    </xf>
    <xf numFmtId="0" fontId="469" fillId="2" borderId="23" xfId="0" applyFont="1" applyFill="1" applyBorder="1" applyAlignment="1">
      <alignment vertical="center"/>
    </xf>
    <xf numFmtId="0" fontId="470" fillId="2" borderId="24" xfId="0" applyFont="1" applyFill="1" applyBorder="1" applyAlignment="1">
      <alignment horizontal="left" vertical="center"/>
    </xf>
    <xf numFmtId="0" fontId="471" fillId="7" borderId="25" xfId="0" applyFont="1" applyFill="1" applyBorder="1" applyAlignment="1">
      <alignment vertical="center"/>
    </xf>
    <xf numFmtId="0" fontId="472" fillId="12" borderId="6" xfId="0" applyFont="1" applyFill="1" applyBorder="1" applyAlignment="1">
      <alignment horizontal="center" vertical="center"/>
    </xf>
    <xf numFmtId="0" fontId="473" fillId="2" borderId="6" xfId="0" applyFont="1" applyFill="1" applyBorder="1" applyAlignment="1">
      <alignment horizontal="center" vertical="center"/>
    </xf>
    <xf numFmtId="0" fontId="474" fillId="5" borderId="17" xfId="0" applyFont="1" applyFill="1" applyBorder="1" applyAlignment="1">
      <alignment horizontal="center" vertical="center"/>
    </xf>
    <xf numFmtId="0" fontId="475" fillId="10" borderId="26" xfId="0" applyFont="1" applyFill="1" applyBorder="1" applyAlignment="1">
      <alignment vertical="center"/>
    </xf>
    <xf numFmtId="0" fontId="476" fillId="2" borderId="26" xfId="0" applyFont="1" applyFill="1" applyBorder="1" applyAlignment="1">
      <alignment horizontal="left" vertical="center"/>
    </xf>
    <xf numFmtId="0" fontId="477" fillId="13" borderId="20" xfId="0" applyFont="1" applyFill="1" applyBorder="1" applyAlignment="1">
      <alignment horizontal="center" vertical="center"/>
    </xf>
    <xf numFmtId="0" fontId="478" fillId="13" borderId="21" xfId="0" applyFont="1" applyFill="1" applyBorder="1" applyAlignment="1">
      <alignment horizontal="center" vertical="center"/>
    </xf>
    <xf numFmtId="0" fontId="479" fillId="13" borderId="16" xfId="0" applyFont="1" applyFill="1" applyBorder="1" applyAlignment="1">
      <alignment horizontal="center" vertical="center"/>
    </xf>
    <xf numFmtId="0" fontId="480" fillId="10" borderId="15" xfId="0" applyFont="1" applyFill="1" applyBorder="1" applyAlignment="1">
      <alignment vertical="center"/>
    </xf>
    <xf numFmtId="0" fontId="481" fillId="7" borderId="12" xfId="0" applyFont="1" applyFill="1" applyBorder="1" applyAlignment="1">
      <alignment vertical="center"/>
    </xf>
    <xf numFmtId="0" fontId="482" fillId="12" borderId="27" xfId="0" applyFont="1" applyFill="1" applyBorder="1" applyAlignment="1">
      <alignment horizontal="center" vertical="center"/>
    </xf>
    <xf numFmtId="0" fontId="483" fillId="2" borderId="27" xfId="0" applyFont="1" applyFill="1" applyBorder="1" applyAlignment="1">
      <alignment horizontal="center" vertical="center"/>
    </xf>
    <xf numFmtId="0" fontId="484" fillId="5" borderId="28" xfId="0" applyFont="1" applyFill="1" applyBorder="1" applyAlignment="1">
      <alignment horizontal="center" vertical="center"/>
    </xf>
    <xf numFmtId="0" fontId="485" fillId="2" borderId="28" xfId="0" applyFont="1" applyFill="1" applyBorder="1" applyAlignment="1">
      <alignment vertical="center"/>
    </xf>
    <xf numFmtId="0" fontId="486" fillId="2" borderId="29" xfId="0" applyFont="1" applyFill="1" applyBorder="1" applyAlignment="1">
      <alignment horizontal="left" vertical="center"/>
    </xf>
    <xf numFmtId="0" fontId="487" fillId="14" borderId="20" xfId="0" applyFont="1" applyFill="1" applyBorder="1" applyAlignment="1">
      <alignment horizontal="center" vertical="center"/>
    </xf>
    <xf numFmtId="0" fontId="488" fillId="14" borderId="21" xfId="0" applyFont="1" applyFill="1" applyBorder="1" applyAlignment="1">
      <alignment horizontal="center" vertical="center"/>
    </xf>
    <xf numFmtId="0" fontId="489" fillId="14" borderId="16" xfId="0" applyFont="1" applyFill="1" applyBorder="1" applyAlignment="1">
      <alignment horizontal="center" vertical="center"/>
    </xf>
    <xf numFmtId="0" fontId="490" fillId="14" borderId="22" xfId="0" applyFont="1" applyFill="1" applyBorder="1" applyAlignment="1">
      <alignment horizontal="center" vertical="center"/>
    </xf>
    <xf numFmtId="0" fontId="491" fillId="14" borderId="6" xfId="0" applyFont="1" applyFill="1" applyBorder="1" applyAlignment="1">
      <alignment horizontal="center" vertical="center"/>
    </xf>
    <xf numFmtId="0" fontId="492" fillId="6" borderId="2" xfId="0" applyFont="1" applyFill="1" applyBorder="1" applyAlignment="1">
      <alignment horizontal="center" vertical="center"/>
    </xf>
    <xf numFmtId="0" fontId="493" fillId="13" borderId="30" xfId="0" applyFont="1" applyFill="1" applyBorder="1" applyAlignment="1">
      <alignment horizontal="center" vertical="center"/>
    </xf>
    <xf numFmtId="0" fontId="494" fillId="2" borderId="30" xfId="0" applyFont="1" applyFill="1" applyBorder="1" applyAlignment="1">
      <alignment horizontal="center" vertical="center"/>
    </xf>
    <xf numFmtId="0" fontId="495" fillId="5" borderId="31" xfId="0" applyFont="1" applyFill="1" applyBorder="1" applyAlignment="1">
      <alignment horizontal="center" vertical="center"/>
    </xf>
    <xf numFmtId="0" fontId="496" fillId="2" borderId="31" xfId="0" applyFont="1" applyFill="1" applyBorder="1" applyAlignment="1">
      <alignment vertical="center"/>
    </xf>
    <xf numFmtId="0" fontId="497" fillId="2" borderId="32" xfId="0" applyFont="1" applyFill="1" applyBorder="1" applyAlignment="1">
      <alignment horizontal="left" vertical="center"/>
    </xf>
    <xf numFmtId="0" fontId="498" fillId="7" borderId="10" xfId="0" applyFont="1" applyFill="1" applyBorder="1" applyAlignment="1">
      <alignment vertical="center"/>
    </xf>
    <xf numFmtId="0" fontId="499" fillId="13" borderId="6" xfId="0" applyFont="1" applyFill="1" applyBorder="1" applyAlignment="1">
      <alignment horizontal="center" vertical="center"/>
    </xf>
    <xf numFmtId="0" fontId="500" fillId="12" borderId="20" xfId="0" applyFont="1" applyFill="1" applyBorder="1" applyAlignment="1">
      <alignment horizontal="center" vertical="center"/>
    </xf>
    <xf numFmtId="0" fontId="501" fillId="12" borderId="21" xfId="0" applyFont="1" applyFill="1" applyBorder="1" applyAlignment="1">
      <alignment horizontal="center" vertical="center"/>
    </xf>
    <xf numFmtId="0" fontId="502" fillId="12" borderId="16" xfId="0" applyFont="1" applyFill="1" applyBorder="1" applyAlignment="1">
      <alignment horizontal="center" vertical="center"/>
    </xf>
    <xf numFmtId="0" fontId="503" fillId="11" borderId="33" xfId="0" applyFont="1" applyFill="1" applyBorder="1" applyAlignment="1">
      <alignment horizontal="center" vertical="center"/>
    </xf>
    <xf numFmtId="0" fontId="504" fillId="2" borderId="33" xfId="0" applyFont="1" applyFill="1" applyBorder="1" applyAlignment="1">
      <alignment horizontal="center" vertical="center"/>
    </xf>
    <xf numFmtId="0" fontId="505" fillId="5" borderId="34" xfId="0" applyFont="1" applyFill="1" applyBorder="1" applyAlignment="1">
      <alignment horizontal="center" vertical="center"/>
    </xf>
    <xf numFmtId="0" fontId="506" fillId="2" borderId="34" xfId="0" applyFont="1" applyFill="1" applyBorder="1" applyAlignment="1">
      <alignment vertical="center"/>
    </xf>
    <xf numFmtId="0" fontId="507" fillId="2" borderId="35" xfId="0" applyFont="1" applyFill="1" applyBorder="1" applyAlignment="1">
      <alignment horizontal="left" vertical="center"/>
    </xf>
    <xf numFmtId="0" fontId="508" fillId="7" borderId="1" xfId="0" applyFont="1" applyFill="1" applyBorder="1" applyAlignment="1">
      <alignment horizontal="center" vertical="center"/>
    </xf>
    <xf numFmtId="0" fontId="509" fillId="11" borderId="6" xfId="0" applyFont="1" applyFill="1" applyBorder="1" applyAlignment="1">
      <alignment horizontal="center" vertical="center"/>
    </xf>
    <xf numFmtId="0" fontId="510" fillId="7" borderId="8" xfId="0" applyFont="1" applyFill="1" applyBorder="1" applyAlignment="1">
      <alignment vertical="center"/>
    </xf>
    <xf numFmtId="0" fontId="511" fillId="2" borderId="17" xfId="0" applyFont="1" applyFill="1" applyBorder="1" applyAlignment="1">
      <alignment horizontal="center" vertical="center"/>
    </xf>
    <xf numFmtId="0" fontId="512" fillId="2" borderId="17" xfId="0" applyFont="1" applyFill="1" applyBorder="1" applyAlignment="1">
      <alignment horizontal="center" vertical="center"/>
    </xf>
    <xf numFmtId="0" fontId="513" fillId="3" borderId="18" xfId="0" applyFont="1" applyFill="1" applyBorder="1" applyAlignment="1">
      <alignment horizontal="center" vertical="center"/>
    </xf>
    <xf numFmtId="0" fontId="514" fillId="3" borderId="19" xfId="0" applyFont="1" applyFill="1" applyBorder="1" applyAlignment="1">
      <alignment horizontal="center" vertical="center"/>
    </xf>
    <xf numFmtId="0" fontId="515" fillId="3" borderId="15" xfId="0" applyFont="1" applyFill="1" applyBorder="1" applyAlignment="1">
      <alignment horizontal="center" vertical="center"/>
    </xf>
    <xf numFmtId="0" fontId="516" fillId="3" borderId="20" xfId="0" applyFont="1" applyFill="1" applyBorder="1" applyAlignment="1">
      <alignment horizontal="center" vertical="center"/>
    </xf>
    <xf numFmtId="0" fontId="517" fillId="3" borderId="21" xfId="0" applyFont="1" applyFill="1" applyBorder="1" applyAlignment="1">
      <alignment horizontal="center" vertical="center"/>
    </xf>
    <xf numFmtId="0" fontId="518" fillId="3" borderId="16" xfId="0" applyFont="1" applyFill="1" applyBorder="1" applyAlignment="1">
      <alignment horizontal="center" vertical="center"/>
    </xf>
    <xf numFmtId="0" fontId="519" fillId="7" borderId="36" xfId="0" applyFont="1" applyFill="1" applyBorder="1" applyAlignment="1">
      <alignment vertical="center"/>
    </xf>
    <xf numFmtId="0" fontId="520" fillId="7" borderId="1" xfId="0" applyFont="1" applyFill="1" applyBorder="1" applyAlignment="1">
      <alignment vertical="center"/>
    </xf>
    <xf numFmtId="0" fontId="521" fillId="2" borderId="1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431" fillId="3" borderId="3" xfId="0" applyFont="1" applyFill="1" applyBorder="1" applyAlignment="1">
      <alignment vertical="center"/>
    </xf>
    <xf numFmtId="0" fontId="432" fillId="3" borderId="9" xfId="0" applyFont="1" applyFill="1" applyBorder="1" applyAlignment="1">
      <alignment vertical="center"/>
    </xf>
    <xf numFmtId="0" fontId="433" fillId="3" borderId="11" xfId="0" applyFont="1" applyFill="1" applyBorder="1" applyAlignment="1">
      <alignment vertical="center"/>
    </xf>
    <xf numFmtId="0" fontId="434" fillId="3" borderId="12" xfId="0" applyFont="1" applyFill="1" applyBorder="1" applyAlignment="1">
      <alignment vertical="center"/>
    </xf>
    <xf numFmtId="0" fontId="13" fillId="2" borderId="2" xfId="0" applyFont="1" applyFill="1" applyBorder="1"/>
    <xf numFmtId="0" fontId="435" fillId="2" borderId="13" xfId="0" applyFont="1" applyFill="1" applyBorder="1" applyAlignment="1">
      <alignment horizontal="center" vertical="center"/>
    </xf>
    <xf numFmtId="0" fontId="436" fillId="2" borderId="14" xfId="0" applyFont="1" applyFill="1" applyBorder="1" applyAlignment="1">
      <alignment horizontal="center" vertical="center"/>
    </xf>
    <xf numFmtId="0" fontId="437" fillId="2" borderId="5" xfId="0" applyFont="1" applyFill="1" applyBorder="1" applyAlignment="1">
      <alignment horizontal="center" vertical="center"/>
    </xf>
    <xf numFmtId="0" fontId="430" fillId="3" borderId="8" xfId="0" applyFont="1" applyFill="1" applyBorder="1" applyAlignment="1">
      <alignment horizontal="center" vertical="center"/>
    </xf>
    <xf numFmtId="0" fontId="430" fillId="3" borderId="3" xfId="0" applyFont="1" applyFill="1" applyBorder="1" applyAlignment="1">
      <alignment horizontal="center" vertical="center"/>
    </xf>
    <xf numFmtId="0" fontId="430" fillId="3" borderId="10" xfId="0" applyFont="1" applyFill="1" applyBorder="1" applyAlignment="1">
      <alignment horizontal="center" vertical="center"/>
    </xf>
    <xf numFmtId="0" fontId="430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35" workbookViewId="0">
      <selection activeCell="G53" sqref="G53"/>
    </sheetView>
  </sheetViews>
  <sheetFormatPr baseColWidth="10" defaultColWidth="9.140625"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2582</v>
      </c>
      <c r="B4" t="s">
        <v>7</v>
      </c>
      <c r="C4" t="s">
        <v>8</v>
      </c>
      <c r="D4">
        <v>1</v>
      </c>
      <c r="E4">
        <v>595</v>
      </c>
    </row>
    <row r="5" spans="1:5" x14ac:dyDescent="0.25">
      <c r="A5">
        <v>1474</v>
      </c>
      <c r="B5" t="s">
        <v>9</v>
      </c>
      <c r="C5" t="s">
        <v>8</v>
      </c>
      <c r="D5">
        <v>2</v>
      </c>
      <c r="E5">
        <v>560</v>
      </c>
    </row>
    <row r="6" spans="1:5" x14ac:dyDescent="0.25">
      <c r="A6">
        <v>2041</v>
      </c>
      <c r="B6" t="s">
        <v>10</v>
      </c>
      <c r="C6" t="s">
        <v>11</v>
      </c>
      <c r="D6">
        <v>3</v>
      </c>
      <c r="E6">
        <v>560</v>
      </c>
    </row>
    <row r="7" spans="1:5" x14ac:dyDescent="0.25">
      <c r="A7">
        <v>2400</v>
      </c>
      <c r="B7" t="s">
        <v>12</v>
      </c>
      <c r="C7" t="s">
        <v>8</v>
      </c>
      <c r="D7">
        <v>4</v>
      </c>
      <c r="E7">
        <v>545</v>
      </c>
    </row>
    <row r="8" spans="1:5" x14ac:dyDescent="0.25">
      <c r="A8">
        <v>2407</v>
      </c>
      <c r="B8" t="s">
        <v>13</v>
      </c>
      <c r="C8" t="s">
        <v>8</v>
      </c>
      <c r="D8">
        <v>5</v>
      </c>
      <c r="E8">
        <v>545</v>
      </c>
    </row>
    <row r="9" spans="1:5" x14ac:dyDescent="0.25">
      <c r="A9">
        <v>2614</v>
      </c>
      <c r="B9" t="s">
        <v>14</v>
      </c>
      <c r="C9" t="s">
        <v>15</v>
      </c>
      <c r="D9">
        <v>6</v>
      </c>
      <c r="E9">
        <v>545</v>
      </c>
    </row>
    <row r="10" spans="1:5" x14ac:dyDescent="0.25">
      <c r="A10">
        <v>2666</v>
      </c>
      <c r="B10" t="s">
        <v>16</v>
      </c>
      <c r="C10" t="s">
        <v>8</v>
      </c>
      <c r="D10">
        <v>7</v>
      </c>
      <c r="E10">
        <v>545</v>
      </c>
    </row>
    <row r="11" spans="1:5" x14ac:dyDescent="0.25">
      <c r="A11">
        <v>3472</v>
      </c>
      <c r="B11" t="s">
        <v>17</v>
      </c>
      <c r="C11" t="s">
        <v>18</v>
      </c>
      <c r="D11">
        <v>8</v>
      </c>
      <c r="E11">
        <v>545</v>
      </c>
    </row>
    <row r="12" spans="1:5" x14ac:dyDescent="0.25">
      <c r="A12">
        <v>2579</v>
      </c>
      <c r="B12" t="s">
        <v>19</v>
      </c>
      <c r="C12" t="s">
        <v>20</v>
      </c>
      <c r="D12">
        <v>9</v>
      </c>
      <c r="E12">
        <v>535</v>
      </c>
    </row>
    <row r="13" spans="1:5" x14ac:dyDescent="0.25">
      <c r="A13">
        <v>2830</v>
      </c>
      <c r="B13" t="s">
        <v>21</v>
      </c>
      <c r="C13" t="s">
        <v>22</v>
      </c>
      <c r="D13">
        <v>10</v>
      </c>
      <c r="E13">
        <v>535</v>
      </c>
    </row>
    <row r="14" spans="1:5" x14ac:dyDescent="0.25">
      <c r="A14">
        <v>1547</v>
      </c>
      <c r="B14" t="s">
        <v>23</v>
      </c>
      <c r="C14" t="s">
        <v>24</v>
      </c>
      <c r="D14">
        <v>11</v>
      </c>
      <c r="E14">
        <v>530</v>
      </c>
    </row>
    <row r="15" spans="1:5" x14ac:dyDescent="0.25">
      <c r="A15">
        <v>2498</v>
      </c>
      <c r="B15" t="s">
        <v>25</v>
      </c>
      <c r="C15" t="s">
        <v>26</v>
      </c>
      <c r="D15">
        <v>12</v>
      </c>
      <c r="E15">
        <v>530</v>
      </c>
    </row>
    <row r="16" spans="1:5" x14ac:dyDescent="0.25">
      <c r="A16">
        <v>2600</v>
      </c>
      <c r="B16" t="s">
        <v>27</v>
      </c>
      <c r="C16" t="s">
        <v>28</v>
      </c>
      <c r="D16">
        <v>13</v>
      </c>
      <c r="E16">
        <v>530</v>
      </c>
    </row>
    <row r="17" spans="1:5" x14ac:dyDescent="0.25">
      <c r="A17">
        <v>2895</v>
      </c>
      <c r="B17" t="s">
        <v>29</v>
      </c>
      <c r="C17" t="s">
        <v>8</v>
      </c>
      <c r="D17">
        <v>14</v>
      </c>
      <c r="E17">
        <v>530</v>
      </c>
    </row>
    <row r="18" spans="1:5" x14ac:dyDescent="0.25">
      <c r="A18">
        <v>2897</v>
      </c>
      <c r="B18" t="s">
        <v>30</v>
      </c>
      <c r="C18" t="s">
        <v>15</v>
      </c>
      <c r="D18">
        <v>15</v>
      </c>
      <c r="E18">
        <v>530</v>
      </c>
    </row>
    <row r="19" spans="1:5" x14ac:dyDescent="0.25">
      <c r="A19">
        <v>2828</v>
      </c>
      <c r="B19" t="s">
        <v>31</v>
      </c>
      <c r="C19" t="s">
        <v>11</v>
      </c>
      <c r="D19">
        <v>16</v>
      </c>
      <c r="E19">
        <v>525</v>
      </c>
    </row>
    <row r="20" spans="1:5" x14ac:dyDescent="0.25">
      <c r="A20">
        <v>2317</v>
      </c>
      <c r="B20" t="s">
        <v>32</v>
      </c>
      <c r="C20" t="s">
        <v>11</v>
      </c>
      <c r="D20">
        <v>17</v>
      </c>
      <c r="E20">
        <v>520</v>
      </c>
    </row>
    <row r="21" spans="1:5" x14ac:dyDescent="0.25">
      <c r="A21">
        <v>2368</v>
      </c>
      <c r="B21" t="s">
        <v>33</v>
      </c>
      <c r="C21" t="s">
        <v>34</v>
      </c>
      <c r="D21">
        <v>18</v>
      </c>
      <c r="E21">
        <v>520</v>
      </c>
    </row>
    <row r="22" spans="1:5" x14ac:dyDescent="0.25">
      <c r="A22">
        <v>2509</v>
      </c>
      <c r="B22" t="s">
        <v>35</v>
      </c>
      <c r="C22" t="s">
        <v>11</v>
      </c>
      <c r="D22">
        <v>19</v>
      </c>
      <c r="E22">
        <v>520</v>
      </c>
    </row>
    <row r="23" spans="1:5" x14ac:dyDescent="0.25">
      <c r="A23">
        <v>2624</v>
      </c>
      <c r="B23" t="s">
        <v>36</v>
      </c>
      <c r="C23" t="s">
        <v>11</v>
      </c>
      <c r="D23">
        <v>20</v>
      </c>
      <c r="E23">
        <v>520</v>
      </c>
    </row>
    <row r="24" spans="1:5" x14ac:dyDescent="0.25">
      <c r="A24">
        <v>2793</v>
      </c>
      <c r="B24" t="s">
        <v>37</v>
      </c>
      <c r="C24" t="s">
        <v>38</v>
      </c>
      <c r="D24">
        <v>21</v>
      </c>
      <c r="E24">
        <v>520</v>
      </c>
    </row>
    <row r="25" spans="1:5" x14ac:dyDescent="0.25">
      <c r="A25">
        <v>3508</v>
      </c>
      <c r="B25" t="s">
        <v>39</v>
      </c>
      <c r="C25" t="s">
        <v>40</v>
      </c>
      <c r="D25">
        <v>23</v>
      </c>
      <c r="E25">
        <v>515</v>
      </c>
    </row>
    <row r="26" spans="1:5" x14ac:dyDescent="0.25">
      <c r="A26">
        <v>2731</v>
      </c>
      <c r="B26" t="s">
        <v>41</v>
      </c>
      <c r="C26" t="s">
        <v>40</v>
      </c>
      <c r="D26">
        <v>25</v>
      </c>
      <c r="E26">
        <v>510</v>
      </c>
    </row>
    <row r="27" spans="1:5" x14ac:dyDescent="0.25">
      <c r="A27">
        <v>2754</v>
      </c>
      <c r="B27" t="s">
        <v>42</v>
      </c>
      <c r="C27" t="s">
        <v>8</v>
      </c>
      <c r="D27">
        <v>26</v>
      </c>
      <c r="E27">
        <v>510</v>
      </c>
    </row>
    <row r="28" spans="1:5" x14ac:dyDescent="0.25">
      <c r="A28">
        <v>3877</v>
      </c>
      <c r="B28" t="s">
        <v>43</v>
      </c>
      <c r="C28" t="s">
        <v>44</v>
      </c>
      <c r="D28">
        <v>27</v>
      </c>
      <c r="E28">
        <v>510</v>
      </c>
    </row>
    <row r="29" spans="1:5" x14ac:dyDescent="0.25">
      <c r="A29">
        <v>3993</v>
      </c>
      <c r="B29" t="s">
        <v>45</v>
      </c>
      <c r="C29" t="s">
        <v>15</v>
      </c>
      <c r="D29">
        <v>28</v>
      </c>
      <c r="E29">
        <v>510</v>
      </c>
    </row>
    <row r="30" spans="1:5" x14ac:dyDescent="0.25">
      <c r="A30">
        <v>3148</v>
      </c>
      <c r="B30" t="s">
        <v>46</v>
      </c>
      <c r="C30" t="s">
        <v>8</v>
      </c>
      <c r="D30">
        <v>30</v>
      </c>
      <c r="E30">
        <v>505</v>
      </c>
    </row>
    <row r="31" spans="1:5" x14ac:dyDescent="0.25">
      <c r="A31">
        <v>3499</v>
      </c>
      <c r="B31" t="s">
        <v>47</v>
      </c>
      <c r="C31" t="s">
        <v>22</v>
      </c>
      <c r="D31">
        <v>31</v>
      </c>
      <c r="E31">
        <v>505</v>
      </c>
    </row>
    <row r="32" spans="1:5" x14ac:dyDescent="0.25">
      <c r="A32">
        <v>3685</v>
      </c>
      <c r="B32" t="s">
        <v>48</v>
      </c>
      <c r="C32" t="s">
        <v>49</v>
      </c>
      <c r="D32">
        <v>32</v>
      </c>
      <c r="E32">
        <v>505</v>
      </c>
    </row>
    <row r="33" spans="1:5" x14ac:dyDescent="0.25">
      <c r="A33">
        <v>4056</v>
      </c>
      <c r="B33" t="s">
        <v>50</v>
      </c>
      <c r="C33" t="s">
        <v>51</v>
      </c>
      <c r="D33">
        <v>33</v>
      </c>
      <c r="E33">
        <v>505</v>
      </c>
    </row>
    <row r="34" spans="1:5" x14ac:dyDescent="0.25">
      <c r="A34">
        <v>3385</v>
      </c>
      <c r="B34" t="s">
        <v>52</v>
      </c>
      <c r="C34" t="s">
        <v>44</v>
      </c>
      <c r="D34">
        <v>35</v>
      </c>
      <c r="E34">
        <v>500</v>
      </c>
    </row>
    <row r="35" spans="1:5" x14ac:dyDescent="0.25">
      <c r="A35">
        <v>3480</v>
      </c>
      <c r="B35" t="s">
        <v>53</v>
      </c>
      <c r="C35" t="s">
        <v>8</v>
      </c>
      <c r="D35">
        <v>36</v>
      </c>
      <c r="E35">
        <v>500</v>
      </c>
    </row>
    <row r="36" spans="1:5" x14ac:dyDescent="0.25">
      <c r="A36">
        <v>3715</v>
      </c>
      <c r="B36" t="s">
        <v>54</v>
      </c>
      <c r="C36" t="s">
        <v>55</v>
      </c>
      <c r="D36">
        <v>37</v>
      </c>
      <c r="E36">
        <v>500</v>
      </c>
    </row>
    <row r="37" spans="1:5" x14ac:dyDescent="0.25">
      <c r="A37">
        <v>3880</v>
      </c>
      <c r="B37" t="s">
        <v>56</v>
      </c>
      <c r="C37" t="s">
        <v>24</v>
      </c>
      <c r="D37">
        <v>38</v>
      </c>
      <c r="E37">
        <v>500</v>
      </c>
    </row>
    <row r="38" spans="1:5" x14ac:dyDescent="0.25">
      <c r="A38">
        <v>4035</v>
      </c>
      <c r="B38" t="s">
        <v>57</v>
      </c>
      <c r="C38" t="s">
        <v>11</v>
      </c>
      <c r="D38">
        <v>39</v>
      </c>
      <c r="E38">
        <v>500</v>
      </c>
    </row>
    <row r="39" spans="1:5" x14ac:dyDescent="0.25">
      <c r="A39">
        <v>4054</v>
      </c>
      <c r="B39" t="s">
        <v>58</v>
      </c>
      <c r="C39" t="s">
        <v>55</v>
      </c>
      <c r="D39">
        <v>40</v>
      </c>
      <c r="E39">
        <v>500</v>
      </c>
    </row>
    <row r="40" spans="1:5" x14ac:dyDescent="0.25">
      <c r="A40">
        <v>4207</v>
      </c>
      <c r="B40" t="s">
        <v>59</v>
      </c>
      <c r="C40" t="s">
        <v>60</v>
      </c>
      <c r="D40" t="s">
        <v>61</v>
      </c>
      <c r="E40">
        <v>500</v>
      </c>
    </row>
    <row r="41" spans="1:5" x14ac:dyDescent="0.25">
      <c r="A41">
        <v>2613</v>
      </c>
      <c r="B41" t="s">
        <v>62</v>
      </c>
      <c r="C41" t="s">
        <v>26</v>
      </c>
      <c r="D41">
        <v>41</v>
      </c>
      <c r="E41">
        <v>490</v>
      </c>
    </row>
    <row r="42" spans="1:5" x14ac:dyDescent="0.25">
      <c r="A42">
        <v>3161</v>
      </c>
      <c r="B42" t="s">
        <v>63</v>
      </c>
      <c r="C42" t="s">
        <v>64</v>
      </c>
      <c r="D42">
        <v>42</v>
      </c>
      <c r="E42">
        <v>490</v>
      </c>
    </row>
    <row r="43" spans="1:5" x14ac:dyDescent="0.25">
      <c r="A43">
        <v>3438</v>
      </c>
      <c r="B43" t="s">
        <v>65</v>
      </c>
      <c r="C43" t="s">
        <v>34</v>
      </c>
      <c r="D43">
        <v>45</v>
      </c>
      <c r="E43">
        <v>490</v>
      </c>
    </row>
    <row r="44" spans="1:5" x14ac:dyDescent="0.25">
      <c r="A44">
        <v>3622</v>
      </c>
      <c r="B44" t="s">
        <v>66</v>
      </c>
      <c r="C44" t="s">
        <v>67</v>
      </c>
      <c r="D44">
        <v>47</v>
      </c>
      <c r="E44">
        <v>490</v>
      </c>
    </row>
    <row r="45" spans="1:5" x14ac:dyDescent="0.25">
      <c r="A45">
        <v>3664</v>
      </c>
      <c r="B45" t="s">
        <v>68</v>
      </c>
      <c r="C45" t="s">
        <v>44</v>
      </c>
      <c r="D45">
        <v>48</v>
      </c>
      <c r="E45">
        <v>490</v>
      </c>
    </row>
    <row r="46" spans="1:5" x14ac:dyDescent="0.25">
      <c r="A46">
        <v>3873</v>
      </c>
      <c r="B46" t="s">
        <v>69</v>
      </c>
      <c r="C46" t="s">
        <v>22</v>
      </c>
      <c r="D46">
        <v>50</v>
      </c>
      <c r="E46">
        <v>490</v>
      </c>
    </row>
    <row r="47" spans="1:5" x14ac:dyDescent="0.25">
      <c r="A47">
        <v>3874</v>
      </c>
      <c r="B47" t="s">
        <v>70</v>
      </c>
      <c r="C47" t="s">
        <v>22</v>
      </c>
      <c r="D47">
        <v>51</v>
      </c>
      <c r="E47">
        <v>490</v>
      </c>
    </row>
    <row r="48" spans="1:5" x14ac:dyDescent="0.25">
      <c r="A48">
        <v>4055</v>
      </c>
      <c r="B48" t="s">
        <v>71</v>
      </c>
      <c r="C48" t="s">
        <v>34</v>
      </c>
      <c r="D48">
        <v>55</v>
      </c>
      <c r="E48">
        <v>505</v>
      </c>
    </row>
    <row r="49" spans="1:5" x14ac:dyDescent="0.25">
      <c r="A49">
        <v>4065</v>
      </c>
      <c r="B49" t="s">
        <v>72</v>
      </c>
      <c r="C49" t="s">
        <v>11</v>
      </c>
      <c r="D49">
        <v>56</v>
      </c>
      <c r="E49">
        <v>490</v>
      </c>
    </row>
    <row r="50" spans="1:5" x14ac:dyDescent="0.25">
      <c r="A50">
        <v>4147</v>
      </c>
      <c r="B50" t="s">
        <v>73</v>
      </c>
      <c r="C50" t="s">
        <v>60</v>
      </c>
      <c r="D50">
        <v>58</v>
      </c>
      <c r="E50">
        <v>490</v>
      </c>
    </row>
    <row r="51" spans="1:5" x14ac:dyDescent="0.25">
      <c r="A51">
        <v>2618</v>
      </c>
      <c r="B51" t="s">
        <v>74</v>
      </c>
      <c r="C51" t="s">
        <v>8</v>
      </c>
      <c r="D51">
        <v>150</v>
      </c>
      <c r="E51">
        <v>480</v>
      </c>
    </row>
    <row r="52" spans="1:5" x14ac:dyDescent="0.25">
      <c r="A52">
        <v>2676</v>
      </c>
      <c r="B52" t="s">
        <v>75</v>
      </c>
      <c r="C52" t="s">
        <v>20</v>
      </c>
      <c r="D52">
        <v>175</v>
      </c>
      <c r="E52">
        <v>480</v>
      </c>
    </row>
    <row r="53" spans="1:5" x14ac:dyDescent="0.25">
      <c r="A53">
        <v>2884</v>
      </c>
      <c r="B53" t="s">
        <v>76</v>
      </c>
      <c r="C53" t="s">
        <v>8</v>
      </c>
      <c r="D53">
        <v>244</v>
      </c>
      <c r="E53">
        <v>480</v>
      </c>
    </row>
    <row r="54" spans="1:5" x14ac:dyDescent="0.25">
      <c r="A54">
        <v>3333</v>
      </c>
      <c r="B54" t="s">
        <v>77</v>
      </c>
      <c r="C54" t="s">
        <v>40</v>
      </c>
      <c r="D54">
        <v>356</v>
      </c>
      <c r="E54">
        <v>480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4" workbookViewId="0">
      <selection activeCell="I19" sqref="I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01"/>
    </row>
    <row r="5" spans="2:10" ht="8.25" customHeight="1" x14ac:dyDescent="0.35">
      <c r="D5" s="201"/>
    </row>
    <row r="6" spans="2:10" ht="26.25" customHeight="1" x14ac:dyDescent="0.25"/>
    <row r="7" spans="2:10" ht="26.25" customHeight="1" x14ac:dyDescent="0.35">
      <c r="C7" s="201"/>
      <c r="D7" s="201"/>
      <c r="G7" s="201" t="s">
        <v>78</v>
      </c>
      <c r="H7" s="225">
        <v>45059.359749861113</v>
      </c>
      <c r="J7" s="202"/>
    </row>
    <row r="8" spans="2:10" ht="26.25" customHeight="1" x14ac:dyDescent="0.35">
      <c r="C8" s="201"/>
      <c r="D8" s="201"/>
    </row>
    <row r="9" spans="2:10" ht="21" customHeight="1" x14ac:dyDescent="0.35">
      <c r="B9" s="203" t="s">
        <v>79</v>
      </c>
      <c r="C9" s="204"/>
      <c r="D9" s="205" t="s">
        <v>96</v>
      </c>
      <c r="E9" s="203" t="s">
        <v>80</v>
      </c>
      <c r="F9" s="205" t="s">
        <v>105</v>
      </c>
      <c r="G9" s="203" t="s">
        <v>81</v>
      </c>
      <c r="H9" s="206"/>
      <c r="I9" s="203"/>
      <c r="J9" s="206"/>
    </row>
    <row r="10" spans="2:10" ht="21" customHeight="1" x14ac:dyDescent="0.25"/>
    <row r="11" spans="2:10" ht="21" customHeight="1" x14ac:dyDescent="0.25">
      <c r="B11" s="207" t="s">
        <v>82</v>
      </c>
      <c r="C11" s="207" t="s">
        <v>83</v>
      </c>
      <c r="D11" s="207" t="s">
        <v>84</v>
      </c>
      <c r="E11" s="207" t="s">
        <v>85</v>
      </c>
      <c r="F11" s="207" t="s">
        <v>86</v>
      </c>
      <c r="G11" s="207" t="s">
        <v>87</v>
      </c>
    </row>
    <row r="12" spans="2:10" ht="21" customHeight="1" x14ac:dyDescent="0.35">
      <c r="B12" s="208">
        <v>1</v>
      </c>
      <c r="C12" s="209">
        <v>2579</v>
      </c>
      <c r="D12" s="210" t="str">
        <f>IF(ISBLANK(C12),"",VLOOKUP(C12,Inscripcion!$A$1:$E$200,2,FALSE))</f>
        <v>Joseph Andrey Jimenez Carrillo</v>
      </c>
      <c r="E12" s="211" t="str">
        <f>IF(ISBLANK(C12),"",VLOOKUP(C12,Inscripcion!$A$1:$E$200,3,FALSE))</f>
        <v>Corredores</v>
      </c>
      <c r="F12" s="211">
        <f>IF(ISBLANK(C12),"",VLOOKUP(C12,Inscripcion!$A$1:$E$200,4,FALSE))</f>
        <v>9</v>
      </c>
      <c r="G12" s="211">
        <f>IF(ISBLANK(C12),"",VLOOKUP(C12,Inscripcion!$A$1:$E$200,5,FALSE))</f>
        <v>535</v>
      </c>
    </row>
    <row r="13" spans="2:10" ht="21" customHeight="1" x14ac:dyDescent="0.35">
      <c r="B13" s="208">
        <v>2</v>
      </c>
      <c r="C13" s="209">
        <v>3993</v>
      </c>
      <c r="D13" s="210" t="str">
        <f>IF(ISBLANK(C13),"",VLOOKUP(C13,Inscripcion!$A$1:$E$200,2,FALSE))</f>
        <v>Emmanuel Bagnall Gonzalez</v>
      </c>
      <c r="E13" s="211" t="str">
        <f>IF(ISBLANK(C13),"",VLOOKUP(C13,Inscripcion!$A$1:$E$200,3,FALSE))</f>
        <v>Escazú</v>
      </c>
      <c r="F13" s="211">
        <f>IF(ISBLANK(C13),"",VLOOKUP(C13,Inscripcion!$A$1:$E$200,4,FALSE))</f>
        <v>28</v>
      </c>
      <c r="G13" s="211">
        <f>IF(ISBLANK(C13),"",VLOOKUP(C13,Inscripcion!$A$1:$E$200,5,FALSE))</f>
        <v>510</v>
      </c>
    </row>
    <row r="14" spans="2:10" ht="21" customHeight="1" x14ac:dyDescent="0.35">
      <c r="B14" s="208">
        <v>3</v>
      </c>
      <c r="C14" s="209">
        <v>3873</v>
      </c>
      <c r="D14" s="210" t="str">
        <f>IF(ISBLANK(C14),"",VLOOKUP(C14,Inscripcion!$A$1:$E$200,2,FALSE))</f>
        <v>Carlos David Badilla Villegas</v>
      </c>
      <c r="E14" s="211" t="str">
        <f>IF(ISBLANK(C14),"",VLOOKUP(C14,Inscripcion!$A$1:$E$200,3,FALSE))</f>
        <v>Perez Zeledon</v>
      </c>
      <c r="F14" s="211">
        <f>IF(ISBLANK(C14),"",VLOOKUP(C14,Inscripcion!$A$1:$E$200,4,FALSE))</f>
        <v>50</v>
      </c>
      <c r="G14" s="211">
        <f>IF(ISBLANK(C14),"",VLOOKUP(C14,Inscripcion!$A$1:$E$200,5,FALSE))</f>
        <v>490</v>
      </c>
    </row>
    <row r="15" spans="2:10" ht="21" customHeight="1" x14ac:dyDescent="0.25">
      <c r="F15" s="212" t="s">
        <v>88</v>
      </c>
      <c r="G15" s="212" t="s">
        <v>88</v>
      </c>
    </row>
    <row r="16" spans="2:10" ht="21" customHeight="1" x14ac:dyDescent="0.25"/>
    <row r="17" spans="2:10" ht="21" customHeight="1" x14ac:dyDescent="0.25">
      <c r="B17" s="213" t="s">
        <v>89</v>
      </c>
      <c r="C17" s="213"/>
      <c r="D17" s="213" t="s">
        <v>90</v>
      </c>
      <c r="E17" s="214" t="s">
        <v>91</v>
      </c>
      <c r="F17" s="213" t="s">
        <v>92</v>
      </c>
      <c r="G17" s="213" t="s">
        <v>93</v>
      </c>
      <c r="H17" s="215" t="s">
        <v>94</v>
      </c>
      <c r="I17" s="216"/>
    </row>
    <row r="18" spans="2:10" ht="21" customHeight="1" x14ac:dyDescent="0.25">
      <c r="B18" s="217">
        <v>1</v>
      </c>
      <c r="C18" s="218">
        <v>1</v>
      </c>
      <c r="D18" s="219" t="str">
        <f>D12</f>
        <v>Joseph Andrey Jimenez Carrillo</v>
      </c>
      <c r="E18" s="220">
        <v>11</v>
      </c>
      <c r="F18" s="220">
        <v>11</v>
      </c>
      <c r="G18" s="220"/>
      <c r="H18" s="221">
        <v>1</v>
      </c>
      <c r="I18" s="216"/>
    </row>
    <row r="19" spans="2:10" ht="21" customHeight="1" x14ac:dyDescent="0.25">
      <c r="B19" s="222"/>
      <c r="C19" s="218">
        <v>3</v>
      </c>
      <c r="D19" s="219" t="str">
        <f>D14</f>
        <v>Carlos David Badilla Villegas</v>
      </c>
      <c r="E19" s="220">
        <v>3</v>
      </c>
      <c r="F19" s="220">
        <v>9</v>
      </c>
      <c r="G19" s="220"/>
      <c r="H19" s="223"/>
      <c r="I19" s="216"/>
    </row>
    <row r="20" spans="2:10" ht="21" customHeight="1" x14ac:dyDescent="0.25">
      <c r="B20" s="217">
        <v>2</v>
      </c>
      <c r="C20" s="220">
        <v>1</v>
      </c>
      <c r="D20" s="219" t="str">
        <f>D12</f>
        <v>Joseph Andrey Jimenez Carrillo</v>
      </c>
      <c r="E20" s="220">
        <v>11</v>
      </c>
      <c r="F20" s="220">
        <v>11</v>
      </c>
      <c r="G20" s="220"/>
      <c r="H20" s="221">
        <v>1</v>
      </c>
      <c r="I20" s="216"/>
    </row>
    <row r="21" spans="2:10" ht="21" customHeight="1" x14ac:dyDescent="0.25">
      <c r="B21" s="222"/>
      <c r="C21" s="220">
        <v>2</v>
      </c>
      <c r="D21" s="219" t="str">
        <f>D13</f>
        <v>Emmanuel Bagnall Gonzalez</v>
      </c>
      <c r="E21" s="220">
        <v>6</v>
      </c>
      <c r="F21" s="220">
        <v>5</v>
      </c>
      <c r="G21" s="220"/>
      <c r="H21" s="223"/>
      <c r="I21" s="216"/>
    </row>
    <row r="22" spans="2:10" ht="21" customHeight="1" x14ac:dyDescent="0.25">
      <c r="B22" s="217">
        <v>3</v>
      </c>
      <c r="C22" s="220">
        <v>2</v>
      </c>
      <c r="D22" s="219" t="str">
        <f>D13</f>
        <v>Emmanuel Bagnall Gonzalez</v>
      </c>
      <c r="E22" s="220">
        <v>11</v>
      </c>
      <c r="F22" s="220">
        <v>11</v>
      </c>
      <c r="G22" s="220"/>
      <c r="H22" s="224">
        <v>2</v>
      </c>
      <c r="I22" s="216"/>
    </row>
    <row r="23" spans="2:10" ht="21" customHeight="1" x14ac:dyDescent="0.25">
      <c r="B23" s="222"/>
      <c r="C23" s="220">
        <v>3</v>
      </c>
      <c r="D23" s="219" t="str">
        <f>D14</f>
        <v>Carlos David Badilla Villegas</v>
      </c>
      <c r="E23" s="220">
        <v>4</v>
      </c>
      <c r="F23" s="220">
        <v>9</v>
      </c>
      <c r="G23" s="220"/>
      <c r="H23" s="223"/>
      <c r="I23" s="216"/>
    </row>
    <row r="24" spans="2:10" ht="21" customHeight="1" x14ac:dyDescent="0.25">
      <c r="B24" s="204"/>
      <c r="C24" s="204"/>
      <c r="D24" s="204"/>
      <c r="E24" s="204"/>
      <c r="F24" s="204"/>
      <c r="G24" s="204"/>
      <c r="H24" s="204"/>
      <c r="I24" s="204"/>
      <c r="J24" s="204"/>
    </row>
    <row r="25" spans="2:10" ht="21" customHeight="1" x14ac:dyDescent="0.25">
      <c r="B25" s="204"/>
      <c r="C25" s="204"/>
      <c r="D25" s="204"/>
      <c r="E25" s="204"/>
      <c r="F25" s="204"/>
      <c r="G25" s="204"/>
      <c r="H25" s="204"/>
      <c r="I25" s="204"/>
      <c r="J25" s="204"/>
    </row>
    <row r="26" spans="2:10" ht="21" customHeight="1" x14ac:dyDescent="0.25">
      <c r="B26" s="204"/>
      <c r="C26" s="204"/>
      <c r="D26" s="220" t="s">
        <v>95</v>
      </c>
      <c r="E26" s="204"/>
      <c r="F26" s="204"/>
      <c r="G26" s="204"/>
      <c r="H26" s="204"/>
      <c r="I26" s="204"/>
      <c r="J26" s="204"/>
    </row>
    <row r="27" spans="2:10" ht="21" customHeight="1" x14ac:dyDescent="0.25">
      <c r="D27" s="519" t="s">
        <v>210</v>
      </c>
      <c r="E27" s="204"/>
      <c r="F27" s="204"/>
    </row>
    <row r="28" spans="2:10" ht="21" customHeight="1" x14ac:dyDescent="0.25">
      <c r="D28" s="519" t="s">
        <v>211</v>
      </c>
      <c r="E28" s="204"/>
      <c r="F28" s="204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abSelected="1" topLeftCell="A9" workbookViewId="0">
      <selection activeCell="F15" sqref="F1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26"/>
    </row>
    <row r="5" spans="2:10" ht="8.25" customHeight="1" x14ac:dyDescent="0.35">
      <c r="D5" s="226"/>
    </row>
    <row r="6" spans="2:10" ht="26.25" customHeight="1" x14ac:dyDescent="0.25"/>
    <row r="7" spans="2:10" ht="26.25" customHeight="1" x14ac:dyDescent="0.35">
      <c r="C7" s="226"/>
      <c r="D7" s="226"/>
      <c r="G7" s="226" t="s">
        <v>78</v>
      </c>
      <c r="H7" s="250">
        <v>45059.359751307871</v>
      </c>
      <c r="J7" s="227"/>
    </row>
    <row r="8" spans="2:10" ht="26.25" customHeight="1" x14ac:dyDescent="0.35">
      <c r="C8" s="226"/>
      <c r="D8" s="226"/>
    </row>
    <row r="9" spans="2:10" ht="21" customHeight="1" x14ac:dyDescent="0.35">
      <c r="B9" s="228" t="s">
        <v>79</v>
      </c>
      <c r="C9" s="229"/>
      <c r="D9" s="230" t="s">
        <v>96</v>
      </c>
      <c r="E9" s="228" t="s">
        <v>80</v>
      </c>
      <c r="F9" s="230" t="s">
        <v>106</v>
      </c>
      <c r="G9" s="228" t="s">
        <v>81</v>
      </c>
      <c r="H9" s="231"/>
      <c r="I9" s="228"/>
      <c r="J9" s="231"/>
    </row>
    <row r="10" spans="2:10" ht="21" customHeight="1" x14ac:dyDescent="0.25"/>
    <row r="11" spans="2:10" ht="21" customHeight="1" x14ac:dyDescent="0.25">
      <c r="B11" s="232" t="s">
        <v>82</v>
      </c>
      <c r="C11" s="232" t="s">
        <v>83</v>
      </c>
      <c r="D11" s="232" t="s">
        <v>84</v>
      </c>
      <c r="E11" s="232" t="s">
        <v>85</v>
      </c>
      <c r="F11" s="232" t="s">
        <v>86</v>
      </c>
      <c r="G11" s="232" t="s">
        <v>87</v>
      </c>
    </row>
    <row r="12" spans="2:10" ht="21" customHeight="1" x14ac:dyDescent="0.35">
      <c r="B12" s="233">
        <v>1</v>
      </c>
      <c r="C12" s="234">
        <v>2830</v>
      </c>
      <c r="D12" s="235" t="str">
        <f>IF(ISBLANK(C12),"",VLOOKUP(C12,Inscripcion!$A$1:$E$200,2,FALSE))</f>
        <v>Juan Vicente Araya Corrales</v>
      </c>
      <c r="E12" s="236" t="str">
        <f>IF(ISBLANK(C12),"",VLOOKUP(C12,Inscripcion!$A$1:$E$200,3,FALSE))</f>
        <v>Perez Zeledon</v>
      </c>
      <c r="F12" s="236">
        <f>IF(ISBLANK(C12),"",VLOOKUP(C12,Inscripcion!$A$1:$E$200,4,FALSE))</f>
        <v>10</v>
      </c>
      <c r="G12" s="236">
        <f>IF(ISBLANK(C12),"",VLOOKUP(C12,Inscripcion!$A$1:$E$200,5,FALSE))</f>
        <v>535</v>
      </c>
    </row>
    <row r="13" spans="2:10" ht="21" customHeight="1" x14ac:dyDescent="0.35">
      <c r="B13" s="233">
        <v>2</v>
      </c>
      <c r="C13" s="234">
        <v>3877</v>
      </c>
      <c r="D13" s="235" t="str">
        <f>IF(ISBLANK(C13),"",VLOOKUP(C13,Inscripcion!$A$1:$E$200,2,FALSE))</f>
        <v>Cristopher Cascante Marin</v>
      </c>
      <c r="E13" s="236" t="str">
        <f>IF(ISBLANK(C13),"",VLOOKUP(C13,Inscripcion!$A$1:$E$200,3,FALSE))</f>
        <v>Escazu</v>
      </c>
      <c r="F13" s="236">
        <f>IF(ISBLANK(C13),"",VLOOKUP(C13,Inscripcion!$A$1:$E$200,4,FALSE))</f>
        <v>27</v>
      </c>
      <c r="G13" s="236">
        <f>IF(ISBLANK(C13),"",VLOOKUP(C13,Inscripcion!$A$1:$E$200,5,FALSE))</f>
        <v>510</v>
      </c>
    </row>
    <row r="14" spans="2:10" ht="21" customHeight="1" x14ac:dyDescent="0.35">
      <c r="B14" s="233">
        <v>3</v>
      </c>
      <c r="C14" s="234">
        <v>4055</v>
      </c>
      <c r="D14" s="235" t="str">
        <f>IF(ISBLANK(C14),"",VLOOKUP(C14,Inscripcion!$A$1:$E$200,2,FALSE))</f>
        <v>Joaquin Tan Ge</v>
      </c>
      <c r="E14" s="236" t="str">
        <f>IF(ISBLANK(C14),"",VLOOKUP(C14,Inscripcion!$A$1:$E$200,3,FALSE))</f>
        <v>San Jose</v>
      </c>
      <c r="F14" s="236">
        <v>34</v>
      </c>
      <c r="G14" s="236">
        <v>505</v>
      </c>
    </row>
    <row r="15" spans="2:10" ht="21" customHeight="1" x14ac:dyDescent="0.25">
      <c r="F15" s="237" t="s">
        <v>88</v>
      </c>
      <c r="G15" s="237" t="s">
        <v>88</v>
      </c>
    </row>
    <row r="16" spans="2:10" ht="21" customHeight="1" x14ac:dyDescent="0.25"/>
    <row r="17" spans="2:10" ht="21" customHeight="1" x14ac:dyDescent="0.25">
      <c r="B17" s="238" t="s">
        <v>89</v>
      </c>
      <c r="C17" s="238"/>
      <c r="D17" s="238" t="s">
        <v>90</v>
      </c>
      <c r="E17" s="239" t="s">
        <v>91</v>
      </c>
      <c r="F17" s="238" t="s">
        <v>92</v>
      </c>
      <c r="G17" s="238" t="s">
        <v>93</v>
      </c>
      <c r="H17" s="240" t="s">
        <v>94</v>
      </c>
      <c r="I17" s="241"/>
    </row>
    <row r="18" spans="2:10" ht="21" customHeight="1" x14ac:dyDescent="0.25">
      <c r="B18" s="242">
        <v>1</v>
      </c>
      <c r="C18" s="243">
        <v>1</v>
      </c>
      <c r="D18" s="244" t="str">
        <f>D12</f>
        <v>Juan Vicente Araya Corrales</v>
      </c>
      <c r="E18" s="245">
        <v>11</v>
      </c>
      <c r="F18" s="245">
        <v>11</v>
      </c>
      <c r="G18" s="245"/>
      <c r="H18" s="246">
        <v>1</v>
      </c>
      <c r="I18" s="241"/>
    </row>
    <row r="19" spans="2:10" ht="21" customHeight="1" x14ac:dyDescent="0.25">
      <c r="B19" s="247"/>
      <c r="C19" s="243">
        <v>3</v>
      </c>
      <c r="D19" s="244" t="str">
        <f>D14</f>
        <v>Joaquin Tan Ge</v>
      </c>
      <c r="E19" s="245">
        <v>6</v>
      </c>
      <c r="F19" s="245">
        <v>9</v>
      </c>
      <c r="G19" s="245"/>
      <c r="H19" s="248"/>
      <c r="I19" s="241"/>
    </row>
    <row r="20" spans="2:10" ht="21" customHeight="1" x14ac:dyDescent="0.25">
      <c r="B20" s="242">
        <v>2</v>
      </c>
      <c r="C20" s="245">
        <v>1</v>
      </c>
      <c r="D20" s="244" t="str">
        <f>D12</f>
        <v>Juan Vicente Araya Corrales</v>
      </c>
      <c r="E20" s="245">
        <v>11</v>
      </c>
      <c r="F20" s="245">
        <v>12</v>
      </c>
      <c r="G20" s="245"/>
      <c r="H20" s="246">
        <v>1</v>
      </c>
      <c r="I20" s="241"/>
    </row>
    <row r="21" spans="2:10" ht="21" customHeight="1" x14ac:dyDescent="0.25">
      <c r="B21" s="247"/>
      <c r="C21" s="245">
        <v>2</v>
      </c>
      <c r="D21" s="244" t="str">
        <f>D13</f>
        <v>Cristopher Cascante Marin</v>
      </c>
      <c r="E21" s="245">
        <v>8</v>
      </c>
      <c r="F21" s="245">
        <v>10</v>
      </c>
      <c r="G21" s="245"/>
      <c r="H21" s="248"/>
      <c r="I21" s="241"/>
    </row>
    <row r="22" spans="2:10" ht="21" customHeight="1" x14ac:dyDescent="0.25">
      <c r="B22" s="242">
        <v>3</v>
      </c>
      <c r="C22" s="245">
        <v>2</v>
      </c>
      <c r="D22" s="244" t="str">
        <f>D13</f>
        <v>Cristopher Cascante Marin</v>
      </c>
      <c r="E22" s="245">
        <v>11</v>
      </c>
      <c r="F22" s="245">
        <v>11</v>
      </c>
      <c r="G22" s="245"/>
      <c r="H22" s="249">
        <v>2</v>
      </c>
      <c r="I22" s="241"/>
    </row>
    <row r="23" spans="2:10" ht="21" customHeight="1" x14ac:dyDescent="0.25">
      <c r="B23" s="247"/>
      <c r="C23" s="245">
        <v>3</v>
      </c>
      <c r="D23" s="244" t="str">
        <f>D14</f>
        <v>Joaquin Tan Ge</v>
      </c>
      <c r="E23" s="245">
        <v>6</v>
      </c>
      <c r="F23" s="245">
        <v>9</v>
      </c>
      <c r="G23" s="245"/>
      <c r="H23" s="248"/>
      <c r="I23" s="241"/>
    </row>
    <row r="24" spans="2:10" ht="21" customHeight="1" x14ac:dyDescent="0.25">
      <c r="B24" s="229"/>
      <c r="C24" s="229"/>
      <c r="D24" s="229"/>
      <c r="E24" s="229"/>
      <c r="F24" s="229"/>
      <c r="G24" s="229"/>
      <c r="H24" s="229"/>
      <c r="I24" s="229"/>
      <c r="J24" s="229"/>
    </row>
    <row r="25" spans="2:10" ht="21" customHeight="1" x14ac:dyDescent="0.25">
      <c r="B25" s="229"/>
      <c r="C25" s="229"/>
      <c r="D25" s="229"/>
      <c r="E25" s="229"/>
      <c r="F25" s="229"/>
      <c r="G25" s="229"/>
      <c r="H25" s="229"/>
      <c r="I25" s="229"/>
      <c r="J25" s="229"/>
    </row>
    <row r="26" spans="2:10" ht="21" customHeight="1" x14ac:dyDescent="0.25">
      <c r="B26" s="229"/>
      <c r="C26" s="229"/>
      <c r="D26" s="245" t="s">
        <v>95</v>
      </c>
      <c r="E26" s="229"/>
      <c r="F26" s="229"/>
      <c r="G26" s="229"/>
      <c r="H26" s="229"/>
      <c r="I26" s="229"/>
      <c r="J26" s="229"/>
    </row>
    <row r="27" spans="2:10" ht="21" customHeight="1" x14ac:dyDescent="0.25">
      <c r="D27" s="519" t="s">
        <v>212</v>
      </c>
      <c r="E27" s="229"/>
      <c r="F27" s="229"/>
    </row>
    <row r="28" spans="2:10" ht="21" customHeight="1" x14ac:dyDescent="0.25">
      <c r="D28" s="519" t="s">
        <v>213</v>
      </c>
      <c r="E28" s="229"/>
      <c r="F28" s="229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H19" sqref="H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51"/>
    </row>
    <row r="5" spans="2:10" ht="8.25" customHeight="1" x14ac:dyDescent="0.35">
      <c r="D5" s="251"/>
    </row>
    <row r="6" spans="2:10" ht="26.25" customHeight="1" x14ac:dyDescent="0.25"/>
    <row r="7" spans="2:10" ht="26.25" customHeight="1" x14ac:dyDescent="0.35">
      <c r="C7" s="251"/>
      <c r="D7" s="251"/>
      <c r="G7" s="251" t="s">
        <v>78</v>
      </c>
      <c r="H7" s="275">
        <v>45059.359752928242</v>
      </c>
      <c r="J7" s="252"/>
    </row>
    <row r="8" spans="2:10" ht="26.25" customHeight="1" x14ac:dyDescent="0.35">
      <c r="C8" s="251"/>
      <c r="D8" s="251"/>
    </row>
    <row r="9" spans="2:10" ht="21" customHeight="1" x14ac:dyDescent="0.35">
      <c r="B9" s="253" t="s">
        <v>79</v>
      </c>
      <c r="C9" s="254"/>
      <c r="D9" s="255" t="s">
        <v>96</v>
      </c>
      <c r="E9" s="253" t="s">
        <v>80</v>
      </c>
      <c r="F9" s="255" t="s">
        <v>107</v>
      </c>
      <c r="G9" s="253" t="s">
        <v>81</v>
      </c>
      <c r="H9" s="256"/>
      <c r="I9" s="253"/>
      <c r="J9" s="256"/>
    </row>
    <row r="10" spans="2:10" ht="21" customHeight="1" x14ac:dyDescent="0.25"/>
    <row r="11" spans="2:10" ht="21" customHeight="1" x14ac:dyDescent="0.25">
      <c r="B11" s="257" t="s">
        <v>82</v>
      </c>
      <c r="C11" s="257" t="s">
        <v>83</v>
      </c>
      <c r="D11" s="257" t="s">
        <v>84</v>
      </c>
      <c r="E11" s="257" t="s">
        <v>85</v>
      </c>
      <c r="F11" s="257" t="s">
        <v>86</v>
      </c>
      <c r="G11" s="257" t="s">
        <v>87</v>
      </c>
    </row>
    <row r="12" spans="2:10" ht="21" customHeight="1" x14ac:dyDescent="0.35">
      <c r="B12" s="258">
        <v>1</v>
      </c>
      <c r="C12" s="259">
        <v>1547</v>
      </c>
      <c r="D12" s="260" t="str">
        <f>IF(ISBLANK(C12),"",VLOOKUP(C12,Inscripcion!$A$1:$E$200,2,FALSE))</f>
        <v>Skawell Humberto Picado Camacho</v>
      </c>
      <c r="E12" s="261" t="str">
        <f>IF(ISBLANK(C12),"",VLOOKUP(C12,Inscripcion!$A$1:$E$200,3,FALSE))</f>
        <v>Aserri</v>
      </c>
      <c r="F12" s="261">
        <f>IF(ISBLANK(C12),"",VLOOKUP(C12,Inscripcion!$A$1:$E$200,4,FALSE))</f>
        <v>11</v>
      </c>
      <c r="G12" s="261">
        <f>IF(ISBLANK(C12),"",VLOOKUP(C12,Inscripcion!$A$1:$E$200,5,FALSE))</f>
        <v>530</v>
      </c>
    </row>
    <row r="13" spans="2:10" ht="21" customHeight="1" x14ac:dyDescent="0.35">
      <c r="B13" s="258">
        <v>2</v>
      </c>
      <c r="C13" s="259">
        <v>2754</v>
      </c>
      <c r="D13" s="260" t="str">
        <f>IF(ISBLANK(C13),"",VLOOKUP(C13,Inscripcion!$A$1:$E$200,2,FALSE))</f>
        <v>John Steve Molina Pacheco</v>
      </c>
      <c r="E13" s="261" t="str">
        <f>IF(ISBLANK(C13),"",VLOOKUP(C13,Inscripcion!$A$1:$E$200,3,FALSE))</f>
        <v>Alajuela</v>
      </c>
      <c r="F13" s="261">
        <f>IF(ISBLANK(C13),"",VLOOKUP(C13,Inscripcion!$A$1:$E$200,4,FALSE))</f>
        <v>26</v>
      </c>
      <c r="G13" s="261">
        <f>IF(ISBLANK(C13),"",VLOOKUP(C13,Inscripcion!$A$1:$E$200,5,FALSE))</f>
        <v>510</v>
      </c>
    </row>
    <row r="14" spans="2:10" ht="21" customHeight="1" x14ac:dyDescent="0.35">
      <c r="B14" s="258">
        <v>3</v>
      </c>
      <c r="C14" s="259">
        <v>3874</v>
      </c>
      <c r="D14" s="260" t="str">
        <f>IF(ISBLANK(C14),"",VLOOKUP(C14,Inscripcion!$A$1:$E$200,2,FALSE))</f>
        <v>William Fernandez Duarte</v>
      </c>
      <c r="E14" s="261" t="str">
        <f>IF(ISBLANK(C14),"",VLOOKUP(C14,Inscripcion!$A$1:$E$200,3,FALSE))</f>
        <v>Perez Zeledon</v>
      </c>
      <c r="F14" s="261">
        <f>IF(ISBLANK(C14),"",VLOOKUP(C14,Inscripcion!$A$1:$E$200,4,FALSE))</f>
        <v>51</v>
      </c>
      <c r="G14" s="261">
        <f>IF(ISBLANK(C14),"",VLOOKUP(C14,Inscripcion!$A$1:$E$200,5,FALSE))</f>
        <v>490</v>
      </c>
    </row>
    <row r="15" spans="2:10" ht="21" customHeight="1" x14ac:dyDescent="0.25">
      <c r="F15" s="262" t="s">
        <v>88</v>
      </c>
      <c r="G15" s="262" t="s">
        <v>88</v>
      </c>
    </row>
    <row r="16" spans="2:10" ht="21" customHeight="1" x14ac:dyDescent="0.25"/>
    <row r="17" spans="2:10" ht="21" customHeight="1" x14ac:dyDescent="0.25">
      <c r="B17" s="263" t="s">
        <v>89</v>
      </c>
      <c r="C17" s="263"/>
      <c r="D17" s="263" t="s">
        <v>90</v>
      </c>
      <c r="E17" s="264" t="s">
        <v>91</v>
      </c>
      <c r="F17" s="263" t="s">
        <v>92</v>
      </c>
      <c r="G17" s="263" t="s">
        <v>93</v>
      </c>
      <c r="H17" s="265" t="s">
        <v>94</v>
      </c>
      <c r="I17" s="266"/>
    </row>
    <row r="18" spans="2:10" ht="21" customHeight="1" x14ac:dyDescent="0.25">
      <c r="B18" s="267">
        <v>1</v>
      </c>
      <c r="C18" s="268">
        <v>1</v>
      </c>
      <c r="D18" s="269" t="str">
        <f>D12</f>
        <v>Skawell Humberto Picado Camacho</v>
      </c>
      <c r="E18" s="270">
        <v>11</v>
      </c>
      <c r="F18" s="270">
        <v>11</v>
      </c>
      <c r="G18" s="270"/>
      <c r="H18" s="271">
        <v>1</v>
      </c>
      <c r="I18" s="266"/>
    </row>
    <row r="19" spans="2:10" ht="21" customHeight="1" x14ac:dyDescent="0.25">
      <c r="B19" s="272"/>
      <c r="C19" s="268">
        <v>3</v>
      </c>
      <c r="D19" s="269" t="str">
        <f>D14</f>
        <v>William Fernandez Duarte</v>
      </c>
      <c r="E19" s="270">
        <v>6</v>
      </c>
      <c r="F19" s="270">
        <v>5</v>
      </c>
      <c r="G19" s="270"/>
      <c r="H19" s="273"/>
      <c r="I19" s="266"/>
    </row>
    <row r="20" spans="2:10" ht="21" customHeight="1" x14ac:dyDescent="0.25">
      <c r="B20" s="267">
        <v>2</v>
      </c>
      <c r="C20" s="270">
        <v>1</v>
      </c>
      <c r="D20" s="269" t="str">
        <f>D12</f>
        <v>Skawell Humberto Picado Camacho</v>
      </c>
      <c r="E20" s="270">
        <v>3</v>
      </c>
      <c r="F20" s="270">
        <v>8</v>
      </c>
      <c r="G20" s="270"/>
      <c r="H20" s="271">
        <v>2</v>
      </c>
      <c r="I20" s="266"/>
    </row>
    <row r="21" spans="2:10" ht="21" customHeight="1" x14ac:dyDescent="0.25">
      <c r="B21" s="272"/>
      <c r="C21" s="270">
        <v>2</v>
      </c>
      <c r="D21" s="269" t="str">
        <f>D13</f>
        <v>John Steve Molina Pacheco</v>
      </c>
      <c r="E21" s="270">
        <v>11</v>
      </c>
      <c r="F21" s="270">
        <v>11</v>
      </c>
      <c r="G21" s="270"/>
      <c r="H21" s="273"/>
      <c r="I21" s="266"/>
    </row>
    <row r="22" spans="2:10" ht="21" customHeight="1" x14ac:dyDescent="0.25">
      <c r="B22" s="267">
        <v>3</v>
      </c>
      <c r="C22" s="270">
        <v>2</v>
      </c>
      <c r="D22" s="269" t="str">
        <f>D13</f>
        <v>John Steve Molina Pacheco</v>
      </c>
      <c r="E22" s="270">
        <v>11</v>
      </c>
      <c r="F22" s="270">
        <v>11</v>
      </c>
      <c r="G22" s="270"/>
      <c r="H22" s="274">
        <v>2</v>
      </c>
      <c r="I22" s="266"/>
    </row>
    <row r="23" spans="2:10" ht="21" customHeight="1" x14ac:dyDescent="0.25">
      <c r="B23" s="272"/>
      <c r="C23" s="270">
        <v>3</v>
      </c>
      <c r="D23" s="269" t="str">
        <f>D14</f>
        <v>William Fernandez Duarte</v>
      </c>
      <c r="E23" s="270">
        <v>3</v>
      </c>
      <c r="F23" s="270">
        <v>8</v>
      </c>
      <c r="G23" s="270"/>
      <c r="H23" s="273"/>
      <c r="I23" s="266"/>
    </row>
    <row r="24" spans="2:10" ht="21" customHeight="1" x14ac:dyDescent="0.25">
      <c r="B24" s="254"/>
      <c r="C24" s="254"/>
      <c r="D24" s="254"/>
      <c r="E24" s="254"/>
      <c r="F24" s="254"/>
      <c r="G24" s="254"/>
      <c r="H24" s="254"/>
      <c r="I24" s="254"/>
      <c r="J24" s="254"/>
    </row>
    <row r="25" spans="2:10" ht="21" customHeight="1" x14ac:dyDescent="0.25">
      <c r="B25" s="254"/>
      <c r="C25" s="254"/>
      <c r="D25" s="254"/>
      <c r="E25" s="254"/>
      <c r="F25" s="254"/>
      <c r="G25" s="254"/>
      <c r="H25" s="254"/>
      <c r="I25" s="254"/>
      <c r="J25" s="254"/>
    </row>
    <row r="26" spans="2:10" ht="21" customHeight="1" x14ac:dyDescent="0.25">
      <c r="B26" s="254"/>
      <c r="C26" s="254"/>
      <c r="D26" s="270" t="s">
        <v>95</v>
      </c>
      <c r="E26" s="254"/>
      <c r="F26" s="254"/>
      <c r="G26" s="254"/>
      <c r="H26" s="254"/>
      <c r="I26" s="254"/>
      <c r="J26" s="254"/>
    </row>
    <row r="27" spans="2:10" ht="21" customHeight="1" x14ac:dyDescent="0.25">
      <c r="D27" s="519" t="s">
        <v>214</v>
      </c>
      <c r="E27" s="254"/>
      <c r="F27" s="254"/>
    </row>
    <row r="28" spans="2:10" ht="21" customHeight="1" x14ac:dyDescent="0.25">
      <c r="D28" s="519" t="s">
        <v>215</v>
      </c>
      <c r="E28" s="254"/>
      <c r="F28" s="254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4" workbookViewId="0">
      <selection activeCell="I19" sqref="I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6"/>
    </row>
    <row r="5" spans="2:10" ht="8.25" customHeight="1" x14ac:dyDescent="0.35">
      <c r="D5" s="276"/>
    </row>
    <row r="6" spans="2:10" ht="26.25" customHeight="1" x14ac:dyDescent="0.25"/>
    <row r="7" spans="2:10" ht="26.25" customHeight="1" x14ac:dyDescent="0.35">
      <c r="C7" s="276"/>
      <c r="D7" s="276"/>
      <c r="G7" s="276" t="s">
        <v>78</v>
      </c>
      <c r="H7" s="300">
        <v>45059.359754201389</v>
      </c>
      <c r="J7" s="277"/>
    </row>
    <row r="8" spans="2:10" ht="26.25" customHeight="1" x14ac:dyDescent="0.35">
      <c r="C8" s="276"/>
      <c r="D8" s="276"/>
    </row>
    <row r="9" spans="2:10" ht="21" customHeight="1" x14ac:dyDescent="0.35">
      <c r="B9" s="278" t="s">
        <v>79</v>
      </c>
      <c r="C9" s="279"/>
      <c r="D9" s="280" t="s">
        <v>96</v>
      </c>
      <c r="E9" s="278" t="s">
        <v>80</v>
      </c>
      <c r="F9" s="280" t="s">
        <v>108</v>
      </c>
      <c r="G9" s="278" t="s">
        <v>81</v>
      </c>
      <c r="H9" s="281"/>
      <c r="I9" s="278"/>
      <c r="J9" s="281"/>
    </row>
    <row r="10" spans="2:10" ht="21" customHeight="1" x14ac:dyDescent="0.25"/>
    <row r="11" spans="2:10" ht="21" customHeight="1" x14ac:dyDescent="0.25">
      <c r="B11" s="282" t="s">
        <v>82</v>
      </c>
      <c r="C11" s="282" t="s">
        <v>83</v>
      </c>
      <c r="D11" s="282" t="s">
        <v>84</v>
      </c>
      <c r="E11" s="282" t="s">
        <v>85</v>
      </c>
      <c r="F11" s="282" t="s">
        <v>86</v>
      </c>
      <c r="G11" s="282" t="s">
        <v>87</v>
      </c>
    </row>
    <row r="12" spans="2:10" ht="21" customHeight="1" x14ac:dyDescent="0.35">
      <c r="B12" s="283">
        <v>1</v>
      </c>
      <c r="C12" s="284">
        <v>2498</v>
      </c>
      <c r="D12" s="285" t="str">
        <f>IF(ISBLANK(C12),"",VLOOKUP(C12,Inscripcion!$A$1:$E$200,2,FALSE))</f>
        <v>Andre Josue Salgado Bonilla</v>
      </c>
      <c r="E12" s="286" t="str">
        <f>IF(ISBLANK(C12),"",VLOOKUP(C12,Inscripcion!$A$1:$E$200,3,FALSE))</f>
        <v>Santo Domingo</v>
      </c>
      <c r="F12" s="286">
        <f>IF(ISBLANK(C12),"",VLOOKUP(C12,Inscripcion!$A$1:$E$200,4,FALSE))</f>
        <v>12</v>
      </c>
      <c r="G12" s="286">
        <f>IF(ISBLANK(C12),"",VLOOKUP(C12,Inscripcion!$A$1:$E$200,5,FALSE))</f>
        <v>530</v>
      </c>
    </row>
    <row r="13" spans="2:10" ht="21" customHeight="1" x14ac:dyDescent="0.35">
      <c r="B13" s="283">
        <v>2</v>
      </c>
      <c r="C13" s="284">
        <v>2731</v>
      </c>
      <c r="D13" s="285" t="str">
        <f>IF(ISBLANK(C13),"",VLOOKUP(C13,Inscripcion!$A$1:$E$200,2,FALSE))</f>
        <v>Aaron Jose Cerdas Chacon</v>
      </c>
      <c r="E13" s="286" t="str">
        <f>IF(ISBLANK(C13),"",VLOOKUP(C13,Inscripcion!$A$1:$E$200,3,FALSE))</f>
        <v>San Carlos</v>
      </c>
      <c r="F13" s="286">
        <f>IF(ISBLANK(C13),"",VLOOKUP(C13,Inscripcion!$A$1:$E$200,4,FALSE))</f>
        <v>25</v>
      </c>
      <c r="G13" s="286">
        <f>IF(ISBLANK(C13),"",VLOOKUP(C13,Inscripcion!$A$1:$E$200,5,FALSE))</f>
        <v>510</v>
      </c>
    </row>
    <row r="14" spans="2:10" ht="21" customHeight="1" x14ac:dyDescent="0.35">
      <c r="B14" s="283">
        <v>3</v>
      </c>
      <c r="C14" s="284">
        <v>4065</v>
      </c>
      <c r="D14" s="285" t="str">
        <f>IF(ISBLANK(C14),"",VLOOKUP(C14,Inscripcion!$A$1:$E$200,2,FALSE))</f>
        <v>Pablo Andrés Marroquin Sanchez</v>
      </c>
      <c r="E14" s="286" t="str">
        <f>IF(ISBLANK(C14),"",VLOOKUP(C14,Inscripcion!$A$1:$E$200,3,FALSE))</f>
        <v>Esparza</v>
      </c>
      <c r="F14" s="286">
        <f>IF(ISBLANK(C14),"",VLOOKUP(C14,Inscripcion!$A$1:$E$200,4,FALSE))</f>
        <v>56</v>
      </c>
      <c r="G14" s="286">
        <f>IF(ISBLANK(C14),"",VLOOKUP(C14,Inscripcion!$A$1:$E$200,5,FALSE))</f>
        <v>490</v>
      </c>
    </row>
    <row r="15" spans="2:10" ht="21" customHeight="1" x14ac:dyDescent="0.25">
      <c r="F15" s="287" t="s">
        <v>88</v>
      </c>
      <c r="G15" s="287" t="s">
        <v>88</v>
      </c>
    </row>
    <row r="16" spans="2:10" ht="21" customHeight="1" x14ac:dyDescent="0.25"/>
    <row r="17" spans="2:10" ht="21" customHeight="1" x14ac:dyDescent="0.25">
      <c r="B17" s="288" t="s">
        <v>89</v>
      </c>
      <c r="C17" s="288"/>
      <c r="D17" s="288" t="s">
        <v>90</v>
      </c>
      <c r="E17" s="289" t="s">
        <v>91</v>
      </c>
      <c r="F17" s="288" t="s">
        <v>92</v>
      </c>
      <c r="G17" s="288" t="s">
        <v>93</v>
      </c>
      <c r="H17" s="290" t="s">
        <v>94</v>
      </c>
      <c r="I17" s="291"/>
    </row>
    <row r="18" spans="2:10" ht="21" customHeight="1" x14ac:dyDescent="0.25">
      <c r="B18" s="292">
        <v>1</v>
      </c>
      <c r="C18" s="293">
        <v>1</v>
      </c>
      <c r="D18" s="294" t="str">
        <f>D12</f>
        <v>Andre Josue Salgado Bonilla</v>
      </c>
      <c r="E18" s="295">
        <v>11</v>
      </c>
      <c r="F18" s="295">
        <v>11</v>
      </c>
      <c r="G18" s="295"/>
      <c r="H18" s="296">
        <v>1</v>
      </c>
      <c r="I18" s="291"/>
    </row>
    <row r="19" spans="2:10" ht="21" customHeight="1" x14ac:dyDescent="0.25">
      <c r="B19" s="297"/>
      <c r="C19" s="293">
        <v>3</v>
      </c>
      <c r="D19" s="294" t="str">
        <f>D14</f>
        <v>Pablo Andrés Marroquin Sanchez</v>
      </c>
      <c r="E19" s="295">
        <v>6</v>
      </c>
      <c r="F19" s="295">
        <v>6</v>
      </c>
      <c r="G19" s="295"/>
      <c r="H19" s="298"/>
      <c r="I19" s="291"/>
    </row>
    <row r="20" spans="2:10" ht="21" customHeight="1" x14ac:dyDescent="0.25">
      <c r="B20" s="292">
        <v>2</v>
      </c>
      <c r="C20" s="295">
        <v>1</v>
      </c>
      <c r="D20" s="294" t="str">
        <f>D12</f>
        <v>Andre Josue Salgado Bonilla</v>
      </c>
      <c r="E20" s="295">
        <v>13</v>
      </c>
      <c r="F20" s="295">
        <v>11</v>
      </c>
      <c r="G20" s="295"/>
      <c r="H20" s="296">
        <v>1</v>
      </c>
      <c r="I20" s="291"/>
    </row>
    <row r="21" spans="2:10" ht="21" customHeight="1" x14ac:dyDescent="0.25">
      <c r="B21" s="297"/>
      <c r="C21" s="295">
        <v>2</v>
      </c>
      <c r="D21" s="294" t="str">
        <f>D13</f>
        <v>Aaron Jose Cerdas Chacon</v>
      </c>
      <c r="E21" s="295">
        <v>11</v>
      </c>
      <c r="F21" s="295">
        <v>4</v>
      </c>
      <c r="G21" s="295"/>
      <c r="H21" s="298"/>
      <c r="I21" s="291"/>
    </row>
    <row r="22" spans="2:10" ht="21" customHeight="1" x14ac:dyDescent="0.25">
      <c r="B22" s="292">
        <v>3</v>
      </c>
      <c r="C22" s="295">
        <v>2</v>
      </c>
      <c r="D22" s="294" t="str">
        <f>D13</f>
        <v>Aaron Jose Cerdas Chacon</v>
      </c>
      <c r="E22" s="295">
        <v>13</v>
      </c>
      <c r="F22" s="295">
        <v>11</v>
      </c>
      <c r="G22" s="295"/>
      <c r="H22" s="299">
        <v>2</v>
      </c>
      <c r="I22" s="291"/>
    </row>
    <row r="23" spans="2:10" ht="21" customHeight="1" x14ac:dyDescent="0.25">
      <c r="B23" s="297"/>
      <c r="C23" s="295">
        <v>3</v>
      </c>
      <c r="D23" s="294" t="str">
        <f>D14</f>
        <v>Pablo Andrés Marroquin Sanchez</v>
      </c>
      <c r="E23" s="295">
        <v>11</v>
      </c>
      <c r="F23" s="295">
        <v>6</v>
      </c>
      <c r="G23" s="295"/>
      <c r="H23" s="298"/>
      <c r="I23" s="291"/>
    </row>
    <row r="24" spans="2:10" ht="21" customHeight="1" x14ac:dyDescent="0.25">
      <c r="B24" s="279"/>
      <c r="C24" s="279"/>
      <c r="D24" s="279"/>
      <c r="E24" s="279"/>
      <c r="F24" s="279"/>
      <c r="G24" s="279"/>
      <c r="H24" s="279"/>
      <c r="I24" s="279"/>
      <c r="J24" s="279"/>
    </row>
    <row r="25" spans="2:10" ht="21" customHeight="1" x14ac:dyDescent="0.25">
      <c r="B25" s="279"/>
      <c r="C25" s="279"/>
      <c r="D25" s="279"/>
      <c r="E25" s="279"/>
      <c r="F25" s="279"/>
      <c r="G25" s="279"/>
      <c r="H25" s="279"/>
      <c r="I25" s="279"/>
      <c r="J25" s="279"/>
    </row>
    <row r="26" spans="2:10" ht="21" customHeight="1" x14ac:dyDescent="0.25">
      <c r="B26" s="279"/>
      <c r="C26" s="279"/>
      <c r="D26" s="295" t="s">
        <v>95</v>
      </c>
      <c r="E26" s="279"/>
      <c r="F26" s="279"/>
      <c r="G26" s="279"/>
      <c r="H26" s="279"/>
      <c r="I26" s="279"/>
      <c r="J26" s="279"/>
    </row>
    <row r="27" spans="2:10" ht="21" customHeight="1" x14ac:dyDescent="0.25">
      <c r="D27" s="519" t="s">
        <v>216</v>
      </c>
      <c r="E27" s="279"/>
      <c r="F27" s="279"/>
    </row>
    <row r="28" spans="2:10" ht="21" customHeight="1" x14ac:dyDescent="0.25">
      <c r="D28" s="519" t="s">
        <v>217</v>
      </c>
      <c r="E28" s="279"/>
      <c r="F28" s="279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I19" sqref="I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301"/>
    </row>
    <row r="5" spans="2:10" ht="8.25" customHeight="1" x14ac:dyDescent="0.35">
      <c r="D5" s="301"/>
    </row>
    <row r="6" spans="2:10" ht="26.25" customHeight="1" x14ac:dyDescent="0.25"/>
    <row r="7" spans="2:10" ht="26.25" customHeight="1" x14ac:dyDescent="0.35">
      <c r="C7" s="301"/>
      <c r="D7" s="301"/>
      <c r="G7" s="301" t="s">
        <v>78</v>
      </c>
      <c r="H7" s="325">
        <v>45059.359755636571</v>
      </c>
      <c r="J7" s="302"/>
    </row>
    <row r="8" spans="2:10" ht="26.25" customHeight="1" x14ac:dyDescent="0.35">
      <c r="C8" s="301"/>
      <c r="D8" s="301"/>
    </row>
    <row r="9" spans="2:10" ht="21" customHeight="1" x14ac:dyDescent="0.35">
      <c r="B9" s="303" t="s">
        <v>79</v>
      </c>
      <c r="C9" s="304"/>
      <c r="D9" s="305" t="s">
        <v>96</v>
      </c>
      <c r="E9" s="303" t="s">
        <v>80</v>
      </c>
      <c r="F9" s="305" t="s">
        <v>109</v>
      </c>
      <c r="G9" s="303" t="s">
        <v>81</v>
      </c>
      <c r="H9" s="306"/>
      <c r="I9" s="303"/>
      <c r="J9" s="306"/>
    </row>
    <row r="10" spans="2:10" ht="21" customHeight="1" x14ac:dyDescent="0.25"/>
    <row r="11" spans="2:10" ht="21" customHeight="1" x14ac:dyDescent="0.25">
      <c r="B11" s="307" t="s">
        <v>82</v>
      </c>
      <c r="C11" s="307" t="s">
        <v>83</v>
      </c>
      <c r="D11" s="307" t="s">
        <v>84</v>
      </c>
      <c r="E11" s="307" t="s">
        <v>85</v>
      </c>
      <c r="F11" s="307" t="s">
        <v>86</v>
      </c>
      <c r="G11" s="307" t="s">
        <v>87</v>
      </c>
    </row>
    <row r="12" spans="2:10" ht="21" customHeight="1" x14ac:dyDescent="0.35">
      <c r="B12" s="308">
        <v>1</v>
      </c>
      <c r="C12" s="309">
        <v>2600</v>
      </c>
      <c r="D12" s="310" t="str">
        <f>IF(ISBLANK(C12),"",VLOOKUP(C12,Inscripcion!$A$1:$E$200,2,FALSE))</f>
        <v>Felipe Arturo Arriaga Lizano</v>
      </c>
      <c r="E12" s="311" t="str">
        <f>IF(ISBLANK(C12),"",VLOOKUP(C12,Inscripcion!$A$1:$E$200,3,FALSE))</f>
        <v>San José/UCR</v>
      </c>
      <c r="F12" s="311">
        <f>IF(ISBLANK(C12),"",VLOOKUP(C12,Inscripcion!$A$1:$E$200,4,FALSE))</f>
        <v>13</v>
      </c>
      <c r="G12" s="311">
        <f>IF(ISBLANK(C12),"",VLOOKUP(C12,Inscripcion!$A$1:$E$200,5,FALSE))</f>
        <v>530</v>
      </c>
    </row>
    <row r="13" spans="2:10" ht="21" customHeight="1" x14ac:dyDescent="0.35">
      <c r="B13" s="308">
        <v>2</v>
      </c>
      <c r="C13" s="309">
        <v>3508</v>
      </c>
      <c r="D13" s="310" t="str">
        <f>IF(ISBLANK(C13),"",VLOOKUP(C13,Inscripcion!$A$1:$E$200,2,FALSE))</f>
        <v>Pablo Arce Rojas</v>
      </c>
      <c r="E13" s="311" t="str">
        <f>IF(ISBLANK(C13),"",VLOOKUP(C13,Inscripcion!$A$1:$E$200,3,FALSE))</f>
        <v>San Carlos</v>
      </c>
      <c r="F13" s="311">
        <f>IF(ISBLANK(C13),"",VLOOKUP(C13,Inscripcion!$A$1:$E$200,4,FALSE))</f>
        <v>23</v>
      </c>
      <c r="G13" s="311">
        <f>IF(ISBLANK(C13),"",VLOOKUP(C13,Inscripcion!$A$1:$E$200,5,FALSE))</f>
        <v>515</v>
      </c>
    </row>
    <row r="14" spans="2:10" ht="21" customHeight="1" x14ac:dyDescent="0.35">
      <c r="B14" s="308">
        <v>3</v>
      </c>
      <c r="C14" s="309">
        <v>4147</v>
      </c>
      <c r="D14" s="310" t="str">
        <f>IF(ISBLANK(C14),"",VLOOKUP(C14,Inscripcion!$A$1:$E$200,2,FALSE))</f>
        <v>José Andrés Chavarría Gamboa</v>
      </c>
      <c r="E14" s="311" t="str">
        <f>IF(ISBLANK(C14),"",VLOOKUP(C14,Inscripcion!$A$1:$E$200,3,FALSE))</f>
        <v>Pérez Zeledón</v>
      </c>
      <c r="F14" s="311">
        <f>IF(ISBLANK(C14),"",VLOOKUP(C14,Inscripcion!$A$1:$E$200,4,FALSE))</f>
        <v>58</v>
      </c>
      <c r="G14" s="311">
        <f>IF(ISBLANK(C14),"",VLOOKUP(C14,Inscripcion!$A$1:$E$200,5,FALSE))</f>
        <v>490</v>
      </c>
    </row>
    <row r="15" spans="2:10" ht="21" customHeight="1" x14ac:dyDescent="0.25">
      <c r="F15" s="312" t="s">
        <v>88</v>
      </c>
      <c r="G15" s="312" t="s">
        <v>88</v>
      </c>
    </row>
    <row r="16" spans="2:10" ht="21" customHeight="1" x14ac:dyDescent="0.25"/>
    <row r="17" spans="2:10" ht="21" customHeight="1" x14ac:dyDescent="0.25">
      <c r="B17" s="313" t="s">
        <v>89</v>
      </c>
      <c r="C17" s="313"/>
      <c r="D17" s="313" t="s">
        <v>90</v>
      </c>
      <c r="E17" s="314" t="s">
        <v>91</v>
      </c>
      <c r="F17" s="313" t="s">
        <v>92</v>
      </c>
      <c r="G17" s="313" t="s">
        <v>93</v>
      </c>
      <c r="H17" s="315" t="s">
        <v>94</v>
      </c>
      <c r="I17" s="316"/>
    </row>
    <row r="18" spans="2:10" ht="21" customHeight="1" x14ac:dyDescent="0.25">
      <c r="B18" s="317">
        <v>1</v>
      </c>
      <c r="C18" s="318">
        <v>1</v>
      </c>
      <c r="D18" s="319" t="str">
        <f>D12</f>
        <v>Felipe Arturo Arriaga Lizano</v>
      </c>
      <c r="E18" s="320">
        <v>11</v>
      </c>
      <c r="F18" s="320">
        <v>11</v>
      </c>
      <c r="G18" s="320"/>
      <c r="H18" s="321">
        <v>1</v>
      </c>
      <c r="I18" s="316"/>
    </row>
    <row r="19" spans="2:10" ht="21" customHeight="1" x14ac:dyDescent="0.25">
      <c r="B19" s="322"/>
      <c r="C19" s="318">
        <v>3</v>
      </c>
      <c r="D19" s="319" t="str">
        <f>D14</f>
        <v>José Andrés Chavarría Gamboa</v>
      </c>
      <c r="E19" s="514" t="s">
        <v>218</v>
      </c>
      <c r="F19" s="514" t="s">
        <v>218</v>
      </c>
      <c r="G19" s="320"/>
      <c r="H19" s="323"/>
      <c r="I19" s="316"/>
    </row>
    <row r="20" spans="2:10" ht="21" customHeight="1" x14ac:dyDescent="0.25">
      <c r="B20" s="317">
        <v>2</v>
      </c>
      <c r="C20" s="320">
        <v>1</v>
      </c>
      <c r="D20" s="319" t="str">
        <f>D12</f>
        <v>Felipe Arturo Arriaga Lizano</v>
      </c>
      <c r="E20" s="320">
        <v>11</v>
      </c>
      <c r="F20" s="320">
        <v>11</v>
      </c>
      <c r="G20" s="320"/>
      <c r="H20" s="321">
        <v>1</v>
      </c>
      <c r="I20" s="316"/>
    </row>
    <row r="21" spans="2:10" ht="21" customHeight="1" x14ac:dyDescent="0.25">
      <c r="B21" s="322"/>
      <c r="C21" s="320">
        <v>2</v>
      </c>
      <c r="D21" s="319" t="str">
        <f>D13</f>
        <v>Pablo Arce Rojas</v>
      </c>
      <c r="E21" s="320">
        <v>5</v>
      </c>
      <c r="F21" s="320">
        <v>9</v>
      </c>
      <c r="G21" s="320"/>
      <c r="H21" s="323"/>
      <c r="I21" s="316"/>
    </row>
    <row r="22" spans="2:10" ht="21" customHeight="1" x14ac:dyDescent="0.25">
      <c r="B22" s="317">
        <v>3</v>
      </c>
      <c r="C22" s="320">
        <v>2</v>
      </c>
      <c r="D22" s="319" t="str">
        <f>D13</f>
        <v>Pablo Arce Rojas</v>
      </c>
      <c r="E22" s="320">
        <v>11</v>
      </c>
      <c r="F22" s="320">
        <v>11</v>
      </c>
      <c r="G22" s="320"/>
      <c r="H22" s="324">
        <v>2</v>
      </c>
      <c r="I22" s="316"/>
    </row>
    <row r="23" spans="2:10" ht="21" customHeight="1" x14ac:dyDescent="0.25">
      <c r="B23" s="322"/>
      <c r="C23" s="320">
        <v>3</v>
      </c>
      <c r="D23" s="319" t="str">
        <f>D14</f>
        <v>José Andrés Chavarría Gamboa</v>
      </c>
      <c r="E23" s="320" t="s">
        <v>218</v>
      </c>
      <c r="F23" s="320" t="s">
        <v>218</v>
      </c>
      <c r="G23" s="320"/>
      <c r="H23" s="323"/>
      <c r="I23" s="316"/>
    </row>
    <row r="24" spans="2:10" ht="21" customHeight="1" x14ac:dyDescent="0.25">
      <c r="B24" s="304"/>
      <c r="C24" s="304"/>
      <c r="D24" s="304"/>
      <c r="E24" s="304"/>
      <c r="F24" s="304"/>
      <c r="G24" s="304"/>
      <c r="H24" s="304"/>
      <c r="I24" s="304"/>
      <c r="J24" s="304"/>
    </row>
    <row r="25" spans="2:10" ht="21" customHeight="1" x14ac:dyDescent="0.25">
      <c r="B25" s="304"/>
      <c r="C25" s="304"/>
      <c r="D25" s="304"/>
      <c r="E25" s="304"/>
      <c r="F25" s="304"/>
      <c r="G25" s="304"/>
      <c r="H25" s="304"/>
      <c r="I25" s="304"/>
      <c r="J25" s="304"/>
    </row>
    <row r="26" spans="2:10" ht="21" customHeight="1" x14ac:dyDescent="0.25">
      <c r="B26" s="304"/>
      <c r="C26" s="304"/>
      <c r="D26" s="320" t="s">
        <v>95</v>
      </c>
      <c r="E26" s="304"/>
      <c r="F26" s="304"/>
      <c r="G26" s="304"/>
      <c r="H26" s="304"/>
      <c r="I26" s="304"/>
      <c r="J26" s="304"/>
    </row>
    <row r="27" spans="2:10" ht="21" customHeight="1" x14ac:dyDescent="0.25">
      <c r="D27" s="519" t="s">
        <v>219</v>
      </c>
      <c r="E27" s="304"/>
      <c r="F27" s="304"/>
    </row>
    <row r="28" spans="2:10" ht="21" customHeight="1" x14ac:dyDescent="0.25">
      <c r="D28" s="519" t="s">
        <v>220</v>
      </c>
      <c r="E28" s="304"/>
      <c r="F28" s="304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5" workbookViewId="0">
      <selection activeCell="K23" sqref="K23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326"/>
    </row>
    <row r="5" spans="2:10" ht="8.25" customHeight="1" x14ac:dyDescent="0.35">
      <c r="D5" s="326"/>
    </row>
    <row r="6" spans="2:10" ht="26.25" customHeight="1" x14ac:dyDescent="0.25"/>
    <row r="7" spans="2:10" ht="26.25" customHeight="1" x14ac:dyDescent="0.35">
      <c r="C7" s="326"/>
      <c r="D7" s="326"/>
      <c r="G7" s="326" t="s">
        <v>78</v>
      </c>
      <c r="H7" s="350">
        <v>45059.359756909726</v>
      </c>
      <c r="J7" s="327"/>
    </row>
    <row r="8" spans="2:10" ht="26.25" customHeight="1" x14ac:dyDescent="0.35">
      <c r="C8" s="326"/>
      <c r="D8" s="326"/>
    </row>
    <row r="9" spans="2:10" ht="21" customHeight="1" x14ac:dyDescent="0.35">
      <c r="B9" s="328" t="s">
        <v>79</v>
      </c>
      <c r="C9" s="329"/>
      <c r="D9" s="330" t="s">
        <v>96</v>
      </c>
      <c r="E9" s="328" t="s">
        <v>80</v>
      </c>
      <c r="F9" s="330" t="s">
        <v>110</v>
      </c>
      <c r="G9" s="328" t="s">
        <v>81</v>
      </c>
      <c r="H9" s="331"/>
      <c r="I9" s="328"/>
      <c r="J9" s="331"/>
    </row>
    <row r="10" spans="2:10" ht="21" customHeight="1" x14ac:dyDescent="0.25"/>
    <row r="11" spans="2:10" ht="21" customHeight="1" x14ac:dyDescent="0.25">
      <c r="B11" s="332" t="s">
        <v>82</v>
      </c>
      <c r="C11" s="332" t="s">
        <v>83</v>
      </c>
      <c r="D11" s="332" t="s">
        <v>84</v>
      </c>
      <c r="E11" s="332" t="s">
        <v>85</v>
      </c>
      <c r="F11" s="332" t="s">
        <v>86</v>
      </c>
      <c r="G11" s="332" t="s">
        <v>87</v>
      </c>
    </row>
    <row r="12" spans="2:10" ht="21" customHeight="1" x14ac:dyDescent="0.35">
      <c r="B12" s="333">
        <v>1</v>
      </c>
      <c r="C12" s="334">
        <v>2895</v>
      </c>
      <c r="D12" s="335" t="str">
        <f>IF(ISBLANK(C12),"",VLOOKUP(C12,Inscripcion!$A$1:$E$200,2,FALSE))</f>
        <v>Andres Jose Vega Valerio</v>
      </c>
      <c r="E12" s="336" t="str">
        <f>IF(ISBLANK(C12),"",VLOOKUP(C12,Inscripcion!$A$1:$E$200,3,FALSE))</f>
        <v>Alajuela</v>
      </c>
      <c r="F12" s="336">
        <f>IF(ISBLANK(C12),"",VLOOKUP(C12,Inscripcion!$A$1:$E$200,4,FALSE))</f>
        <v>14</v>
      </c>
      <c r="G12" s="336">
        <f>IF(ISBLANK(C12),"",VLOOKUP(C12,Inscripcion!$A$1:$E$200,5,FALSE))</f>
        <v>530</v>
      </c>
    </row>
    <row r="13" spans="2:10" ht="21" customHeight="1" x14ac:dyDescent="0.35">
      <c r="B13" s="333">
        <v>2</v>
      </c>
      <c r="C13" s="334">
        <v>2509</v>
      </c>
      <c r="D13" s="335" t="str">
        <f>IF(ISBLANK(C13),"",VLOOKUP(C13,Inscripcion!$A$1:$E$200,2,FALSE))</f>
        <v>David Ruiz Vargas</v>
      </c>
      <c r="E13" s="336" t="str">
        <f>IF(ISBLANK(C13),"",VLOOKUP(C13,Inscripcion!$A$1:$E$200,3,FALSE))</f>
        <v>Esparza</v>
      </c>
      <c r="F13" s="336">
        <f>IF(ISBLANK(C13),"",VLOOKUP(C13,Inscripcion!$A$1:$E$200,4,FALSE))</f>
        <v>19</v>
      </c>
      <c r="G13" s="336">
        <f>IF(ISBLANK(C13),"",VLOOKUP(C13,Inscripcion!$A$1:$E$200,5,FALSE))</f>
        <v>520</v>
      </c>
    </row>
    <row r="14" spans="2:10" ht="21" customHeight="1" x14ac:dyDescent="0.35">
      <c r="B14" s="333">
        <v>3</v>
      </c>
      <c r="C14" s="334">
        <v>2676</v>
      </c>
      <c r="D14" s="335" t="str">
        <f>IF(ISBLANK(C14),"",VLOOKUP(C14,Inscripcion!$A$1:$E$200,2,FALSE))</f>
        <v>Aaron Mauricio Bolañoz Angulo</v>
      </c>
      <c r="E14" s="336" t="str">
        <f>IF(ISBLANK(C14),"",VLOOKUP(C14,Inscripcion!$A$1:$E$200,3,FALSE))</f>
        <v>Corredores</v>
      </c>
      <c r="F14" s="336">
        <f>IF(ISBLANK(C14),"",VLOOKUP(C14,Inscripcion!$A$1:$E$200,4,FALSE))</f>
        <v>175</v>
      </c>
      <c r="G14" s="336">
        <f>IF(ISBLANK(C14),"",VLOOKUP(C14,Inscripcion!$A$1:$E$200,5,FALSE))</f>
        <v>480</v>
      </c>
    </row>
    <row r="15" spans="2:10" ht="21" customHeight="1" x14ac:dyDescent="0.25">
      <c r="F15" s="337" t="s">
        <v>88</v>
      </c>
      <c r="G15" s="337" t="s">
        <v>88</v>
      </c>
    </row>
    <row r="16" spans="2:10" ht="21" customHeight="1" x14ac:dyDescent="0.25"/>
    <row r="17" spans="2:10" ht="21" customHeight="1" x14ac:dyDescent="0.25">
      <c r="B17" s="338" t="s">
        <v>89</v>
      </c>
      <c r="C17" s="338"/>
      <c r="D17" s="338" t="s">
        <v>90</v>
      </c>
      <c r="E17" s="339" t="s">
        <v>91</v>
      </c>
      <c r="F17" s="338" t="s">
        <v>92</v>
      </c>
      <c r="G17" s="338" t="s">
        <v>93</v>
      </c>
      <c r="H17" s="340" t="s">
        <v>94</v>
      </c>
      <c r="I17" s="341"/>
    </row>
    <row r="18" spans="2:10" ht="21" customHeight="1" x14ac:dyDescent="0.25">
      <c r="B18" s="342">
        <v>1</v>
      </c>
      <c r="C18" s="343">
        <v>1</v>
      </c>
      <c r="D18" s="344" t="str">
        <f>D12</f>
        <v>Andres Jose Vega Valerio</v>
      </c>
      <c r="E18" s="345">
        <v>15</v>
      </c>
      <c r="F18" s="345">
        <v>11</v>
      </c>
      <c r="G18" s="345">
        <v>11</v>
      </c>
      <c r="H18" s="346">
        <v>1</v>
      </c>
      <c r="I18" s="341"/>
    </row>
    <row r="19" spans="2:10" ht="21" customHeight="1" x14ac:dyDescent="0.25">
      <c r="B19" s="347"/>
      <c r="C19" s="343">
        <v>3</v>
      </c>
      <c r="D19" s="344" t="str">
        <f>D14</f>
        <v>Aaron Mauricio Bolañoz Angulo</v>
      </c>
      <c r="E19" s="345">
        <v>17</v>
      </c>
      <c r="F19" s="345">
        <v>5</v>
      </c>
      <c r="G19" s="345">
        <v>5</v>
      </c>
      <c r="H19" s="348"/>
      <c r="I19" s="341"/>
    </row>
    <row r="20" spans="2:10" ht="21" customHeight="1" x14ac:dyDescent="0.25">
      <c r="B20" s="342">
        <v>2</v>
      </c>
      <c r="C20" s="345">
        <v>1</v>
      </c>
      <c r="D20" s="344" t="str">
        <f>D12</f>
        <v>Andres Jose Vega Valerio</v>
      </c>
      <c r="E20" s="345">
        <v>9</v>
      </c>
      <c r="F20" s="345">
        <v>11</v>
      </c>
      <c r="G20" s="345">
        <v>11</v>
      </c>
      <c r="H20" s="346">
        <v>1</v>
      </c>
      <c r="I20" s="341"/>
    </row>
    <row r="21" spans="2:10" ht="21" customHeight="1" x14ac:dyDescent="0.25">
      <c r="B21" s="347"/>
      <c r="C21" s="345">
        <v>2</v>
      </c>
      <c r="D21" s="344" t="str">
        <f>D13</f>
        <v>David Ruiz Vargas</v>
      </c>
      <c r="E21" s="345">
        <v>11</v>
      </c>
      <c r="F21" s="345">
        <v>8</v>
      </c>
      <c r="G21" s="345">
        <v>2</v>
      </c>
      <c r="H21" s="348"/>
      <c r="I21" s="341"/>
    </row>
    <row r="22" spans="2:10" ht="21" customHeight="1" x14ac:dyDescent="0.25">
      <c r="B22" s="342">
        <v>3</v>
      </c>
      <c r="C22" s="345">
        <v>2</v>
      </c>
      <c r="D22" s="344" t="str">
        <f>D13</f>
        <v>David Ruiz Vargas</v>
      </c>
      <c r="E22" s="345">
        <v>12</v>
      </c>
      <c r="F22" s="345">
        <v>11</v>
      </c>
      <c r="G22" s="345"/>
      <c r="H22" s="349">
        <v>1</v>
      </c>
      <c r="I22" s="341"/>
    </row>
    <row r="23" spans="2:10" ht="21" customHeight="1" x14ac:dyDescent="0.25">
      <c r="B23" s="347"/>
      <c r="C23" s="345">
        <v>3</v>
      </c>
      <c r="D23" s="344" t="str">
        <f>D14</f>
        <v>Aaron Mauricio Bolañoz Angulo</v>
      </c>
      <c r="E23" s="345">
        <v>10</v>
      </c>
      <c r="F23" s="345">
        <v>5</v>
      </c>
      <c r="G23" s="345"/>
      <c r="H23" s="348"/>
      <c r="I23" s="341"/>
    </row>
    <row r="24" spans="2:10" ht="21" customHeight="1" x14ac:dyDescent="0.25">
      <c r="B24" s="329"/>
      <c r="C24" s="329"/>
      <c r="D24" s="329"/>
      <c r="E24" s="329"/>
      <c r="F24" s="329"/>
      <c r="G24" s="329"/>
      <c r="H24" s="329"/>
      <c r="I24" s="329"/>
      <c r="J24" s="329"/>
    </row>
    <row r="25" spans="2:10" ht="21" customHeight="1" x14ac:dyDescent="0.25">
      <c r="B25" s="329"/>
      <c r="C25" s="329"/>
      <c r="D25" s="329"/>
      <c r="E25" s="329"/>
      <c r="F25" s="329"/>
      <c r="G25" s="329"/>
      <c r="H25" s="329"/>
      <c r="I25" s="329"/>
      <c r="J25" s="329"/>
    </row>
    <row r="26" spans="2:10" ht="21" customHeight="1" x14ac:dyDescent="0.25">
      <c r="B26" s="329"/>
      <c r="C26" s="329"/>
      <c r="D26" s="345" t="s">
        <v>95</v>
      </c>
      <c r="E26" s="329"/>
      <c r="F26" s="329"/>
      <c r="G26" s="329"/>
      <c r="H26" s="329"/>
      <c r="I26" s="329"/>
      <c r="J26" s="329"/>
    </row>
    <row r="27" spans="2:10" ht="21" customHeight="1" x14ac:dyDescent="0.25">
      <c r="D27" s="519" t="s">
        <v>221</v>
      </c>
      <c r="E27" s="329"/>
      <c r="F27" s="329"/>
    </row>
    <row r="28" spans="2:10" ht="21" customHeight="1" x14ac:dyDescent="0.25">
      <c r="D28" s="519" t="s">
        <v>222</v>
      </c>
      <c r="E28" s="329"/>
      <c r="F28" s="329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I19" sqref="I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351"/>
    </row>
    <row r="5" spans="2:10" ht="8.25" customHeight="1" x14ac:dyDescent="0.35">
      <c r="D5" s="351"/>
    </row>
    <row r="6" spans="2:10" ht="26.25" customHeight="1" x14ac:dyDescent="0.25"/>
    <row r="7" spans="2:10" ht="26.25" customHeight="1" x14ac:dyDescent="0.35">
      <c r="C7" s="351"/>
      <c r="D7" s="351"/>
      <c r="G7" s="351" t="s">
        <v>78</v>
      </c>
      <c r="H7" s="375">
        <v>45059.359758171297</v>
      </c>
      <c r="J7" s="352"/>
    </row>
    <row r="8" spans="2:10" ht="26.25" customHeight="1" x14ac:dyDescent="0.35">
      <c r="C8" s="351"/>
      <c r="D8" s="351"/>
    </row>
    <row r="9" spans="2:10" ht="21" customHeight="1" x14ac:dyDescent="0.35">
      <c r="B9" s="353" t="s">
        <v>79</v>
      </c>
      <c r="C9" s="354"/>
      <c r="D9" s="355" t="s">
        <v>96</v>
      </c>
      <c r="E9" s="353" t="s">
        <v>80</v>
      </c>
      <c r="F9" s="355" t="s">
        <v>111</v>
      </c>
      <c r="G9" s="353" t="s">
        <v>81</v>
      </c>
      <c r="H9" s="356"/>
      <c r="I9" s="353"/>
      <c r="J9" s="356"/>
    </row>
    <row r="10" spans="2:10" ht="21" customHeight="1" x14ac:dyDescent="0.25"/>
    <row r="11" spans="2:10" ht="21" customHeight="1" x14ac:dyDescent="0.25">
      <c r="B11" s="357" t="s">
        <v>82</v>
      </c>
      <c r="C11" s="357" t="s">
        <v>83</v>
      </c>
      <c r="D11" s="357" t="s">
        <v>84</v>
      </c>
      <c r="E11" s="357" t="s">
        <v>85</v>
      </c>
      <c r="F11" s="357" t="s">
        <v>86</v>
      </c>
      <c r="G11" s="357" t="s">
        <v>87</v>
      </c>
    </row>
    <row r="12" spans="2:10" ht="21" customHeight="1" x14ac:dyDescent="0.35">
      <c r="B12" s="358">
        <v>1</v>
      </c>
      <c r="C12" s="359">
        <v>2897</v>
      </c>
      <c r="D12" s="360" t="str">
        <f>IF(ISBLANK(C12),"",VLOOKUP(C12,Inscripcion!$A$1:$E$200,2,FALSE))</f>
        <v>Alejandro Pereira Gutierrez</v>
      </c>
      <c r="E12" s="361" t="str">
        <f>IF(ISBLANK(C12),"",VLOOKUP(C12,Inscripcion!$A$1:$E$200,3,FALSE))</f>
        <v>Escazú</v>
      </c>
      <c r="F12" s="361">
        <f>IF(ISBLANK(C12),"",VLOOKUP(C12,Inscripcion!$A$1:$E$200,4,FALSE))</f>
        <v>15</v>
      </c>
      <c r="G12" s="361">
        <f>IF(ISBLANK(C12),"",VLOOKUP(C12,Inscripcion!$A$1:$E$200,5,FALSE))</f>
        <v>530</v>
      </c>
    </row>
    <row r="13" spans="2:10" ht="21" customHeight="1" x14ac:dyDescent="0.35">
      <c r="B13" s="358">
        <v>2</v>
      </c>
      <c r="C13" s="359">
        <v>2624</v>
      </c>
      <c r="D13" s="360" t="str">
        <f>IF(ISBLANK(C13),"",VLOOKUP(C13,Inscripcion!$A$1:$E$200,2,FALSE))</f>
        <v>Allan Santiago Monge Arroyo</v>
      </c>
      <c r="E13" s="361" t="str">
        <f>IF(ISBLANK(C13),"",VLOOKUP(C13,Inscripcion!$A$1:$E$200,3,FALSE))</f>
        <v>Esparza</v>
      </c>
      <c r="F13" s="361">
        <f>IF(ISBLANK(C13),"",VLOOKUP(C13,Inscripcion!$A$1:$E$200,4,FALSE))</f>
        <v>20</v>
      </c>
      <c r="G13" s="361">
        <f>IF(ISBLANK(C13),"",VLOOKUP(C13,Inscripcion!$A$1:$E$200,5,FALSE))</f>
        <v>520</v>
      </c>
    </row>
    <row r="14" spans="2:10" ht="21" customHeight="1" x14ac:dyDescent="0.35">
      <c r="B14" s="358">
        <v>3</v>
      </c>
      <c r="C14" s="359">
        <v>2618</v>
      </c>
      <c r="D14" s="360" t="str">
        <f>IF(ISBLANK(C14),"",VLOOKUP(C14,Inscripcion!$A$1:$E$200,2,FALSE))</f>
        <v>Aaron Segura Sánchez</v>
      </c>
      <c r="E14" s="361" t="str">
        <f>IF(ISBLANK(C14),"",VLOOKUP(C14,Inscripcion!$A$1:$E$200,3,FALSE))</f>
        <v>Alajuela</v>
      </c>
      <c r="F14" s="361">
        <f>IF(ISBLANK(C14),"",VLOOKUP(C14,Inscripcion!$A$1:$E$200,4,FALSE))</f>
        <v>150</v>
      </c>
      <c r="G14" s="361">
        <f>IF(ISBLANK(C14),"",VLOOKUP(C14,Inscripcion!$A$1:$E$200,5,FALSE))</f>
        <v>480</v>
      </c>
    </row>
    <row r="15" spans="2:10" ht="21" customHeight="1" x14ac:dyDescent="0.25">
      <c r="F15" s="362" t="s">
        <v>88</v>
      </c>
      <c r="G15" s="362" t="s">
        <v>88</v>
      </c>
    </row>
    <row r="16" spans="2:10" ht="21" customHeight="1" x14ac:dyDescent="0.25"/>
    <row r="17" spans="2:10" ht="21" customHeight="1" x14ac:dyDescent="0.25">
      <c r="B17" s="363" t="s">
        <v>89</v>
      </c>
      <c r="C17" s="363"/>
      <c r="D17" s="363" t="s">
        <v>90</v>
      </c>
      <c r="E17" s="364" t="s">
        <v>91</v>
      </c>
      <c r="F17" s="363" t="s">
        <v>92</v>
      </c>
      <c r="G17" s="363" t="s">
        <v>93</v>
      </c>
      <c r="H17" s="365" t="s">
        <v>94</v>
      </c>
      <c r="I17" s="366"/>
    </row>
    <row r="18" spans="2:10" ht="21" customHeight="1" x14ac:dyDescent="0.25">
      <c r="B18" s="367">
        <v>1</v>
      </c>
      <c r="C18" s="368">
        <v>1</v>
      </c>
      <c r="D18" s="369" t="str">
        <f>D12</f>
        <v>Alejandro Pereira Gutierrez</v>
      </c>
      <c r="E18" s="370">
        <v>11</v>
      </c>
      <c r="F18" s="370">
        <v>11</v>
      </c>
      <c r="G18" s="370"/>
      <c r="H18" s="371">
        <v>1</v>
      </c>
      <c r="I18" s="366"/>
    </row>
    <row r="19" spans="2:10" ht="21" customHeight="1" x14ac:dyDescent="0.25">
      <c r="B19" s="372"/>
      <c r="C19" s="368">
        <v>3</v>
      </c>
      <c r="D19" s="369" t="str">
        <f>D14</f>
        <v>Aaron Segura Sánchez</v>
      </c>
      <c r="E19" s="370">
        <v>9</v>
      </c>
      <c r="F19" s="370">
        <v>5</v>
      </c>
      <c r="G19" s="370"/>
      <c r="H19" s="373"/>
      <c r="I19" s="366"/>
    </row>
    <row r="20" spans="2:10" ht="21" customHeight="1" x14ac:dyDescent="0.25">
      <c r="B20" s="367">
        <v>2</v>
      </c>
      <c r="C20" s="370">
        <v>1</v>
      </c>
      <c r="D20" s="369" t="str">
        <f>D12</f>
        <v>Alejandro Pereira Gutierrez</v>
      </c>
      <c r="E20" s="370">
        <v>11</v>
      </c>
      <c r="F20" s="370">
        <v>12</v>
      </c>
      <c r="G20" s="370"/>
      <c r="H20" s="371">
        <v>1</v>
      </c>
      <c r="I20" s="366"/>
    </row>
    <row r="21" spans="2:10" ht="21" customHeight="1" x14ac:dyDescent="0.25">
      <c r="B21" s="372"/>
      <c r="C21" s="370">
        <v>2</v>
      </c>
      <c r="D21" s="369" t="str">
        <f>D13</f>
        <v>Allan Santiago Monge Arroyo</v>
      </c>
      <c r="E21" s="370">
        <v>7</v>
      </c>
      <c r="F21" s="370">
        <v>10</v>
      </c>
      <c r="G21" s="370"/>
      <c r="H21" s="373"/>
      <c r="I21" s="366"/>
    </row>
    <row r="22" spans="2:10" ht="21" customHeight="1" x14ac:dyDescent="0.25">
      <c r="B22" s="367">
        <v>3</v>
      </c>
      <c r="C22" s="370">
        <v>2</v>
      </c>
      <c r="D22" s="369" t="str">
        <f>D13</f>
        <v>Allan Santiago Monge Arroyo</v>
      </c>
      <c r="E22" s="370">
        <v>11</v>
      </c>
      <c r="F22" s="370">
        <v>11</v>
      </c>
      <c r="G22" s="370"/>
      <c r="H22" s="374">
        <v>2</v>
      </c>
      <c r="I22" s="366"/>
    </row>
    <row r="23" spans="2:10" ht="21" customHeight="1" x14ac:dyDescent="0.25">
      <c r="B23" s="372"/>
      <c r="C23" s="370">
        <v>3</v>
      </c>
      <c r="D23" s="369" t="str">
        <f>D14</f>
        <v>Aaron Segura Sánchez</v>
      </c>
      <c r="E23" s="370">
        <v>6</v>
      </c>
      <c r="F23" s="370">
        <v>2</v>
      </c>
      <c r="G23" s="370"/>
      <c r="H23" s="373"/>
      <c r="I23" s="366"/>
    </row>
    <row r="24" spans="2:10" ht="21" customHeight="1" x14ac:dyDescent="0.25">
      <c r="B24" s="354"/>
      <c r="C24" s="354"/>
      <c r="D24" s="354"/>
      <c r="E24" s="354"/>
      <c r="F24" s="354"/>
      <c r="G24" s="354"/>
      <c r="H24" s="354"/>
      <c r="I24" s="354"/>
      <c r="J24" s="354"/>
    </row>
    <row r="25" spans="2:10" ht="21" customHeight="1" x14ac:dyDescent="0.25">
      <c r="B25" s="354"/>
      <c r="C25" s="354"/>
      <c r="D25" s="354"/>
      <c r="E25" s="354"/>
      <c r="F25" s="354"/>
      <c r="G25" s="354"/>
      <c r="H25" s="354"/>
      <c r="I25" s="354"/>
      <c r="J25" s="354"/>
    </row>
    <row r="26" spans="2:10" ht="21" customHeight="1" x14ac:dyDescent="0.25">
      <c r="B26" s="354"/>
      <c r="C26" s="354"/>
      <c r="D26" s="370" t="s">
        <v>95</v>
      </c>
      <c r="E26" s="354"/>
      <c r="F26" s="354"/>
      <c r="G26" s="354"/>
      <c r="H26" s="354"/>
      <c r="I26" s="354"/>
      <c r="J26" s="354"/>
    </row>
    <row r="27" spans="2:10" ht="21" customHeight="1" x14ac:dyDescent="0.25">
      <c r="D27" s="519" t="s">
        <v>223</v>
      </c>
      <c r="E27" s="354"/>
      <c r="F27" s="354"/>
    </row>
    <row r="28" spans="2:10" ht="21" customHeight="1" x14ac:dyDescent="0.25">
      <c r="D28" s="519" t="s">
        <v>224</v>
      </c>
      <c r="E28" s="354"/>
      <c r="F28" s="354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I19" sqref="I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376"/>
    </row>
    <row r="5" spans="2:10" ht="8.25" customHeight="1" x14ac:dyDescent="0.35">
      <c r="D5" s="376"/>
    </row>
    <row r="6" spans="2:10" ht="26.25" customHeight="1" x14ac:dyDescent="0.25"/>
    <row r="7" spans="2:10" ht="26.25" customHeight="1" x14ac:dyDescent="0.35">
      <c r="C7" s="376"/>
      <c r="D7" s="376"/>
      <c r="G7" s="376" t="s">
        <v>78</v>
      </c>
      <c r="H7" s="400">
        <v>45059.359759074076</v>
      </c>
      <c r="J7" s="377"/>
    </row>
    <row r="8" spans="2:10" ht="26.25" customHeight="1" x14ac:dyDescent="0.35">
      <c r="C8" s="376"/>
      <c r="D8" s="376"/>
    </row>
    <row r="9" spans="2:10" ht="21" customHeight="1" x14ac:dyDescent="0.35">
      <c r="B9" s="378" t="s">
        <v>79</v>
      </c>
      <c r="C9" s="379"/>
      <c r="D9" s="380" t="s">
        <v>96</v>
      </c>
      <c r="E9" s="378" t="s">
        <v>80</v>
      </c>
      <c r="F9" s="380" t="s">
        <v>112</v>
      </c>
      <c r="G9" s="378" t="s">
        <v>81</v>
      </c>
      <c r="H9" s="381"/>
      <c r="I9" s="378"/>
      <c r="J9" s="381"/>
    </row>
    <row r="10" spans="2:10" ht="21" customHeight="1" x14ac:dyDescent="0.25"/>
    <row r="11" spans="2:10" ht="21" customHeight="1" x14ac:dyDescent="0.25">
      <c r="B11" s="382" t="s">
        <v>82</v>
      </c>
      <c r="C11" s="382" t="s">
        <v>83</v>
      </c>
      <c r="D11" s="382" t="s">
        <v>84</v>
      </c>
      <c r="E11" s="382" t="s">
        <v>85</v>
      </c>
      <c r="F11" s="382" t="s">
        <v>86</v>
      </c>
      <c r="G11" s="382" t="s">
        <v>87</v>
      </c>
    </row>
    <row r="12" spans="2:10" ht="21" customHeight="1" x14ac:dyDescent="0.35">
      <c r="B12" s="383">
        <v>1</v>
      </c>
      <c r="C12" s="384">
        <v>2828</v>
      </c>
      <c r="D12" s="385" t="str">
        <f>IF(ISBLANK(C12),"",VLOOKUP(C12,Inscripcion!$A$1:$E$200,2,FALSE))</f>
        <v>Mauro Ugarte Meza</v>
      </c>
      <c r="E12" s="386" t="str">
        <f>IF(ISBLANK(C12),"",VLOOKUP(C12,Inscripcion!$A$1:$E$200,3,FALSE))</f>
        <v>Esparza</v>
      </c>
      <c r="F12" s="386">
        <f>IF(ISBLANK(C12),"",VLOOKUP(C12,Inscripcion!$A$1:$E$200,4,FALSE))</f>
        <v>16</v>
      </c>
      <c r="G12" s="386">
        <f>IF(ISBLANK(C12),"",VLOOKUP(C12,Inscripcion!$A$1:$E$200,5,FALSE))</f>
        <v>525</v>
      </c>
    </row>
    <row r="13" spans="2:10" ht="21" customHeight="1" x14ac:dyDescent="0.35">
      <c r="B13" s="383">
        <v>2</v>
      </c>
      <c r="C13" s="384">
        <v>2793</v>
      </c>
      <c r="D13" s="385" t="str">
        <f>IF(ISBLANK(C13),"",VLOOKUP(C13,Inscripcion!$A$1:$E$200,2,FALSE))</f>
        <v>Jorben Jesus Garcia Diaz</v>
      </c>
      <c r="E13" s="386" t="str">
        <f>IF(ISBLANK(C13),"",VLOOKUP(C13,Inscripcion!$A$1:$E$200,3,FALSE))</f>
        <v>San Jose/UNED</v>
      </c>
      <c r="F13" s="386">
        <f>IF(ISBLANK(C13),"",VLOOKUP(C13,Inscripcion!$A$1:$E$200,4,FALSE))</f>
        <v>21</v>
      </c>
      <c r="G13" s="386">
        <f>IF(ISBLANK(C13),"",VLOOKUP(C13,Inscripcion!$A$1:$E$200,5,FALSE))</f>
        <v>520</v>
      </c>
    </row>
    <row r="14" spans="2:10" ht="21" customHeight="1" x14ac:dyDescent="0.35">
      <c r="B14" s="383">
        <v>3</v>
      </c>
      <c r="C14" s="384">
        <v>2884</v>
      </c>
      <c r="D14" s="385" t="str">
        <f>IF(ISBLANK(C14),"",VLOOKUP(C14,Inscripcion!$A$1:$E$200,2,FALSE))</f>
        <v>Steven Alexander Moraga Lacayo</v>
      </c>
      <c r="E14" s="386" t="str">
        <f>IF(ISBLANK(C14),"",VLOOKUP(C14,Inscripcion!$A$1:$E$200,3,FALSE))</f>
        <v>Alajuela</v>
      </c>
      <c r="F14" s="386">
        <f>IF(ISBLANK(C14),"",VLOOKUP(C14,Inscripcion!$A$1:$E$200,4,FALSE))</f>
        <v>244</v>
      </c>
      <c r="G14" s="386">
        <f>IF(ISBLANK(C14),"",VLOOKUP(C14,Inscripcion!$A$1:$E$200,5,FALSE))</f>
        <v>480</v>
      </c>
    </row>
    <row r="15" spans="2:10" ht="21" customHeight="1" x14ac:dyDescent="0.25">
      <c r="F15" s="387" t="s">
        <v>88</v>
      </c>
      <c r="G15" s="387" t="s">
        <v>88</v>
      </c>
    </row>
    <row r="16" spans="2:10" ht="21" customHeight="1" x14ac:dyDescent="0.25"/>
    <row r="17" spans="2:10" ht="21" customHeight="1" x14ac:dyDescent="0.25">
      <c r="B17" s="388" t="s">
        <v>89</v>
      </c>
      <c r="C17" s="388"/>
      <c r="D17" s="388" t="s">
        <v>90</v>
      </c>
      <c r="E17" s="389" t="s">
        <v>91</v>
      </c>
      <c r="F17" s="388" t="s">
        <v>92</v>
      </c>
      <c r="G17" s="388" t="s">
        <v>93</v>
      </c>
      <c r="H17" s="390" t="s">
        <v>94</v>
      </c>
      <c r="I17" s="391"/>
    </row>
    <row r="18" spans="2:10" ht="21" customHeight="1" x14ac:dyDescent="0.25">
      <c r="B18" s="392">
        <v>1</v>
      </c>
      <c r="C18" s="393">
        <v>1</v>
      </c>
      <c r="D18" s="394" t="str">
        <f>D12</f>
        <v>Mauro Ugarte Meza</v>
      </c>
      <c r="E18" s="395">
        <v>11</v>
      </c>
      <c r="F18" s="395">
        <v>11</v>
      </c>
      <c r="G18" s="395"/>
      <c r="H18" s="396">
        <v>1</v>
      </c>
      <c r="I18" s="391"/>
    </row>
    <row r="19" spans="2:10" ht="21" customHeight="1" x14ac:dyDescent="0.25">
      <c r="B19" s="397"/>
      <c r="C19" s="393">
        <v>3</v>
      </c>
      <c r="D19" s="394" t="str">
        <f>D14</f>
        <v>Steven Alexander Moraga Lacayo</v>
      </c>
      <c r="E19" s="395">
        <v>3</v>
      </c>
      <c r="F19" s="395">
        <v>5</v>
      </c>
      <c r="G19" s="395"/>
      <c r="H19" s="398"/>
      <c r="I19" s="391"/>
    </row>
    <row r="20" spans="2:10" ht="21" customHeight="1" x14ac:dyDescent="0.25">
      <c r="B20" s="392">
        <v>2</v>
      </c>
      <c r="C20" s="395">
        <v>1</v>
      </c>
      <c r="D20" s="394" t="str">
        <f>D12</f>
        <v>Mauro Ugarte Meza</v>
      </c>
      <c r="E20" s="395">
        <v>12</v>
      </c>
      <c r="F20" s="395">
        <v>11</v>
      </c>
      <c r="G20" s="395"/>
      <c r="H20" s="396">
        <v>1</v>
      </c>
      <c r="I20" s="391"/>
    </row>
    <row r="21" spans="2:10" ht="21" customHeight="1" x14ac:dyDescent="0.25">
      <c r="B21" s="397"/>
      <c r="C21" s="395">
        <v>2</v>
      </c>
      <c r="D21" s="394" t="str">
        <f>D13</f>
        <v>Jorben Jesus Garcia Diaz</v>
      </c>
      <c r="E21" s="395">
        <v>10</v>
      </c>
      <c r="F21" s="395">
        <v>7</v>
      </c>
      <c r="G21" s="395"/>
      <c r="H21" s="398"/>
      <c r="I21" s="391"/>
    </row>
    <row r="22" spans="2:10" ht="21" customHeight="1" x14ac:dyDescent="0.25">
      <c r="B22" s="392">
        <v>3</v>
      </c>
      <c r="C22" s="395">
        <v>2</v>
      </c>
      <c r="D22" s="394" t="str">
        <f>D13</f>
        <v>Jorben Jesus Garcia Diaz</v>
      </c>
      <c r="E22" s="395">
        <v>5</v>
      </c>
      <c r="F22" s="395">
        <v>8</v>
      </c>
      <c r="G22" s="395"/>
      <c r="H22" s="399">
        <v>3</v>
      </c>
      <c r="I22" s="391"/>
    </row>
    <row r="23" spans="2:10" ht="21" customHeight="1" x14ac:dyDescent="0.25">
      <c r="B23" s="397"/>
      <c r="C23" s="395">
        <v>3</v>
      </c>
      <c r="D23" s="394" t="str">
        <f>D14</f>
        <v>Steven Alexander Moraga Lacayo</v>
      </c>
      <c r="E23" s="395">
        <v>11</v>
      </c>
      <c r="F23" s="395">
        <v>11</v>
      </c>
      <c r="G23" s="395"/>
      <c r="H23" s="398"/>
      <c r="I23" s="391"/>
    </row>
    <row r="24" spans="2:10" ht="21" customHeight="1" x14ac:dyDescent="0.25">
      <c r="B24" s="379"/>
      <c r="C24" s="379"/>
      <c r="D24" s="379"/>
      <c r="E24" s="379"/>
      <c r="F24" s="379"/>
      <c r="G24" s="379"/>
      <c r="H24" s="379"/>
      <c r="I24" s="379"/>
      <c r="J24" s="379"/>
    </row>
    <row r="25" spans="2:10" ht="21" customHeight="1" x14ac:dyDescent="0.25">
      <c r="B25" s="379"/>
      <c r="C25" s="379"/>
      <c r="D25" s="379"/>
      <c r="E25" s="379"/>
      <c r="F25" s="379"/>
      <c r="G25" s="379"/>
      <c r="H25" s="379"/>
      <c r="I25" s="379"/>
      <c r="J25" s="379"/>
    </row>
    <row r="26" spans="2:10" ht="21" customHeight="1" x14ac:dyDescent="0.25">
      <c r="B26" s="379"/>
      <c r="C26" s="379"/>
      <c r="D26" s="395" t="s">
        <v>95</v>
      </c>
      <c r="E26" s="379"/>
      <c r="F26" s="379"/>
      <c r="G26" s="379"/>
      <c r="H26" s="379"/>
      <c r="I26" s="379"/>
      <c r="J26" s="379"/>
    </row>
    <row r="27" spans="2:10" ht="21" customHeight="1" x14ac:dyDescent="0.25">
      <c r="D27" s="519" t="s">
        <v>225</v>
      </c>
      <c r="E27" s="379"/>
      <c r="F27" s="379"/>
    </row>
    <row r="28" spans="2:10" ht="21" customHeight="1" x14ac:dyDescent="0.25">
      <c r="D28" s="519" t="s">
        <v>226</v>
      </c>
      <c r="E28" s="379"/>
      <c r="F28" s="379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4" workbookViewId="0">
      <selection activeCell="H24" sqref="H2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401"/>
    </row>
    <row r="5" spans="2:10" ht="8.25" customHeight="1" x14ac:dyDescent="0.35">
      <c r="D5" s="401"/>
    </row>
    <row r="6" spans="2:10" ht="26.25" customHeight="1" x14ac:dyDescent="0.25"/>
    <row r="7" spans="2:10" ht="26.25" customHeight="1" x14ac:dyDescent="0.35">
      <c r="C7" s="401"/>
      <c r="D7" s="401"/>
      <c r="G7" s="401" t="s">
        <v>78</v>
      </c>
      <c r="H7" s="425">
        <v>45059.359759791667</v>
      </c>
      <c r="J7" s="402"/>
    </row>
    <row r="8" spans="2:10" ht="26.25" customHeight="1" x14ac:dyDescent="0.35">
      <c r="C8" s="401"/>
      <c r="D8" s="401"/>
    </row>
    <row r="9" spans="2:10" ht="21" customHeight="1" x14ac:dyDescent="0.35">
      <c r="B9" s="403" t="s">
        <v>79</v>
      </c>
      <c r="C9" s="404"/>
      <c r="D9" s="405" t="s">
        <v>96</v>
      </c>
      <c r="E9" s="403" t="s">
        <v>80</v>
      </c>
      <c r="F9" s="405" t="s">
        <v>113</v>
      </c>
      <c r="G9" s="403" t="s">
        <v>81</v>
      </c>
      <c r="H9" s="406"/>
      <c r="I9" s="403"/>
      <c r="J9" s="406"/>
    </row>
    <row r="10" spans="2:10" ht="21" customHeight="1" x14ac:dyDescent="0.25"/>
    <row r="11" spans="2:10" ht="21" customHeight="1" x14ac:dyDescent="0.25">
      <c r="B11" s="407" t="s">
        <v>82</v>
      </c>
      <c r="C11" s="407" t="s">
        <v>83</v>
      </c>
      <c r="D11" s="407" t="s">
        <v>84</v>
      </c>
      <c r="E11" s="407" t="s">
        <v>85</v>
      </c>
      <c r="F11" s="407" t="s">
        <v>86</v>
      </c>
      <c r="G11" s="407" t="s">
        <v>87</v>
      </c>
    </row>
    <row r="12" spans="2:10" ht="21" customHeight="1" x14ac:dyDescent="0.35">
      <c r="B12" s="408">
        <v>1</v>
      </c>
      <c r="C12" s="409">
        <v>2317</v>
      </c>
      <c r="D12" s="410" t="str">
        <f>IF(ISBLANK(C12),"",VLOOKUP(C12,Inscripcion!$A$1:$E$200,2,FALSE))</f>
        <v>Moises Alvarez Salas</v>
      </c>
      <c r="E12" s="411" t="str">
        <f>IF(ISBLANK(C12),"",VLOOKUP(C12,Inscripcion!$A$1:$E$200,3,FALSE))</f>
        <v>Esparza</v>
      </c>
      <c r="F12" s="411">
        <f>IF(ISBLANK(C12),"",VLOOKUP(C12,Inscripcion!$A$1:$E$200,4,FALSE))</f>
        <v>17</v>
      </c>
      <c r="G12" s="411">
        <f>IF(ISBLANK(C12),"",VLOOKUP(C12,Inscripcion!$A$1:$E$200,5,FALSE))</f>
        <v>520</v>
      </c>
    </row>
    <row r="13" spans="2:10" ht="21" customHeight="1" x14ac:dyDescent="0.35">
      <c r="B13" s="408">
        <v>2</v>
      </c>
      <c r="C13" s="409">
        <v>2368</v>
      </c>
      <c r="D13" s="410" t="str">
        <f>IF(ISBLANK(C13),"",VLOOKUP(C13,Inscripcion!$A$1:$E$200,2,FALSE))</f>
        <v>Emanuel Rivera Torres</v>
      </c>
      <c r="E13" s="411" t="str">
        <f>IF(ISBLANK(C13),"",VLOOKUP(C13,Inscripcion!$A$1:$E$200,3,FALSE))</f>
        <v>San Jose</v>
      </c>
      <c r="F13" s="411">
        <f>IF(ISBLANK(C13),"",VLOOKUP(C13,Inscripcion!$A$1:$E$200,4,FALSE))</f>
        <v>18</v>
      </c>
      <c r="G13" s="411">
        <f>IF(ISBLANK(C13),"",VLOOKUP(C13,Inscripcion!$A$1:$E$200,5,FALSE))</f>
        <v>520</v>
      </c>
    </row>
    <row r="14" spans="2:10" ht="21" customHeight="1" x14ac:dyDescent="0.35">
      <c r="B14" s="408">
        <v>3</v>
      </c>
      <c r="C14" s="409">
        <v>3333</v>
      </c>
      <c r="D14" s="410" t="str">
        <f>IF(ISBLANK(C14),"",VLOOKUP(C14,Inscripcion!$A$1:$E$200,2,FALSE))</f>
        <v>Mario Andres Rojas Varela</v>
      </c>
      <c r="E14" s="411" t="str">
        <f>IF(ISBLANK(C14),"",VLOOKUP(C14,Inscripcion!$A$1:$E$200,3,FALSE))</f>
        <v>San Carlos</v>
      </c>
      <c r="F14" s="411">
        <f>IF(ISBLANK(C14),"",VLOOKUP(C14,Inscripcion!$A$1:$E$200,4,FALSE))</f>
        <v>356</v>
      </c>
      <c r="G14" s="411">
        <f>IF(ISBLANK(C14),"",VLOOKUP(C14,Inscripcion!$A$1:$E$200,5,FALSE))</f>
        <v>480</v>
      </c>
    </row>
    <row r="15" spans="2:10" ht="21" customHeight="1" x14ac:dyDescent="0.25">
      <c r="F15" s="412" t="s">
        <v>88</v>
      </c>
      <c r="G15" s="412" t="s">
        <v>88</v>
      </c>
    </row>
    <row r="16" spans="2:10" ht="21" customHeight="1" x14ac:dyDescent="0.25"/>
    <row r="17" spans="2:10" ht="21" customHeight="1" x14ac:dyDescent="0.25">
      <c r="B17" s="413" t="s">
        <v>89</v>
      </c>
      <c r="C17" s="413"/>
      <c r="D17" s="413" t="s">
        <v>90</v>
      </c>
      <c r="E17" s="414" t="s">
        <v>91</v>
      </c>
      <c r="F17" s="413" t="s">
        <v>92</v>
      </c>
      <c r="G17" s="413" t="s">
        <v>93</v>
      </c>
      <c r="H17" s="415" t="s">
        <v>94</v>
      </c>
      <c r="I17" s="416"/>
    </row>
    <row r="18" spans="2:10" ht="21" customHeight="1" x14ac:dyDescent="0.25">
      <c r="B18" s="417">
        <v>1</v>
      </c>
      <c r="C18" s="418">
        <v>1</v>
      </c>
      <c r="D18" s="419" t="str">
        <f>D12</f>
        <v>Moises Alvarez Salas</v>
      </c>
      <c r="E18" s="514" t="s">
        <v>192</v>
      </c>
      <c r="F18" s="514" t="s">
        <v>192</v>
      </c>
      <c r="G18" s="420"/>
      <c r="H18" s="421">
        <v>3</v>
      </c>
      <c r="I18" s="416"/>
    </row>
    <row r="19" spans="2:10" ht="21" customHeight="1" x14ac:dyDescent="0.25">
      <c r="B19" s="422"/>
      <c r="C19" s="418">
        <v>3</v>
      </c>
      <c r="D19" s="419" t="str">
        <f>D14</f>
        <v>Mario Andres Rojas Varela</v>
      </c>
      <c r="E19" s="420">
        <v>11</v>
      </c>
      <c r="F19" s="420">
        <v>11</v>
      </c>
      <c r="G19" s="420"/>
      <c r="H19" s="423"/>
      <c r="I19" s="416"/>
    </row>
    <row r="20" spans="2:10" ht="21" customHeight="1" x14ac:dyDescent="0.25">
      <c r="B20" s="417">
        <v>2</v>
      </c>
      <c r="C20" s="420">
        <v>1</v>
      </c>
      <c r="D20" s="419" t="str">
        <f>D12</f>
        <v>Moises Alvarez Salas</v>
      </c>
      <c r="E20" s="514" t="s">
        <v>192</v>
      </c>
      <c r="F20" s="514" t="s">
        <v>192</v>
      </c>
      <c r="G20" s="420"/>
      <c r="H20" s="421">
        <v>2</v>
      </c>
      <c r="I20" s="416"/>
    </row>
    <row r="21" spans="2:10" ht="21" customHeight="1" x14ac:dyDescent="0.25">
      <c r="B21" s="422"/>
      <c r="C21" s="420">
        <v>2</v>
      </c>
      <c r="D21" s="419" t="str">
        <f>D13</f>
        <v>Emanuel Rivera Torres</v>
      </c>
      <c r="E21" s="420">
        <v>11</v>
      </c>
      <c r="F21" s="420">
        <v>11</v>
      </c>
      <c r="G21" s="420"/>
      <c r="H21" s="423"/>
      <c r="I21" s="416"/>
    </row>
    <row r="22" spans="2:10" ht="21" customHeight="1" x14ac:dyDescent="0.25">
      <c r="B22" s="417">
        <v>3</v>
      </c>
      <c r="C22" s="420">
        <v>2</v>
      </c>
      <c r="D22" s="419" t="str">
        <f>D13</f>
        <v>Emanuel Rivera Torres</v>
      </c>
      <c r="E22" s="420">
        <v>5</v>
      </c>
      <c r="F22" s="420">
        <v>5</v>
      </c>
      <c r="G22" s="420"/>
      <c r="H22" s="424">
        <v>3</v>
      </c>
      <c r="I22" s="416"/>
    </row>
    <row r="23" spans="2:10" ht="21" customHeight="1" x14ac:dyDescent="0.25">
      <c r="B23" s="422"/>
      <c r="C23" s="420">
        <v>3</v>
      </c>
      <c r="D23" s="419" t="str">
        <f>D14</f>
        <v>Mario Andres Rojas Varela</v>
      </c>
      <c r="E23" s="420">
        <v>11</v>
      </c>
      <c r="F23" s="420">
        <v>11</v>
      </c>
      <c r="G23" s="420"/>
      <c r="H23" s="423"/>
      <c r="I23" s="416"/>
    </row>
    <row r="24" spans="2:10" ht="21" customHeight="1" x14ac:dyDescent="0.25">
      <c r="B24" s="404"/>
      <c r="C24" s="404"/>
      <c r="D24" s="404"/>
      <c r="E24" s="404"/>
      <c r="F24" s="404"/>
      <c r="G24" s="404"/>
      <c r="H24" s="404"/>
      <c r="I24" s="404"/>
      <c r="J24" s="404"/>
    </row>
    <row r="25" spans="2:10" ht="21" customHeight="1" x14ac:dyDescent="0.25">
      <c r="B25" s="404"/>
      <c r="C25" s="404"/>
      <c r="D25" s="404"/>
      <c r="E25" s="404"/>
      <c r="F25" s="404"/>
      <c r="G25" s="404"/>
      <c r="H25" s="404"/>
      <c r="I25" s="404"/>
      <c r="J25" s="404"/>
    </row>
    <row r="26" spans="2:10" ht="21" customHeight="1" x14ac:dyDescent="0.25">
      <c r="B26" s="404"/>
      <c r="C26" s="404"/>
      <c r="D26" s="420" t="s">
        <v>95</v>
      </c>
      <c r="E26" s="404"/>
      <c r="F26" s="404"/>
      <c r="G26" s="404"/>
      <c r="H26" s="404"/>
      <c r="I26" s="404"/>
      <c r="J26" s="404"/>
    </row>
    <row r="27" spans="2:10" ht="21" customHeight="1" x14ac:dyDescent="0.25">
      <c r="D27" s="519" t="s">
        <v>227</v>
      </c>
      <c r="E27" s="404"/>
      <c r="F27" s="404"/>
    </row>
    <row r="28" spans="2:10" ht="21" customHeight="1" x14ac:dyDescent="0.25">
      <c r="D28" s="519" t="s">
        <v>228</v>
      </c>
      <c r="E28" s="404"/>
      <c r="F28" s="404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426" t="s">
        <v>114</v>
      </c>
      <c r="B1" s="426" t="s">
        <v>115</v>
      </c>
    </row>
    <row r="2" spans="1:4" ht="15" customHeight="1" x14ac:dyDescent="0.25">
      <c r="A2" t="s">
        <v>116</v>
      </c>
      <c r="B2" s="426">
        <v>1</v>
      </c>
    </row>
    <row r="3" spans="1:4" ht="15" customHeight="1" x14ac:dyDescent="0.25">
      <c r="A3" t="s">
        <v>117</v>
      </c>
      <c r="B3" s="426">
        <v>2</v>
      </c>
      <c r="D3" s="427"/>
    </row>
    <row r="4" spans="1:4" ht="15" customHeight="1" x14ac:dyDescent="0.25">
      <c r="A4" t="s">
        <v>118</v>
      </c>
      <c r="B4" s="426">
        <v>3</v>
      </c>
    </row>
    <row r="5" spans="1:4" ht="15" customHeight="1" x14ac:dyDescent="0.25">
      <c r="A5" t="s">
        <v>119</v>
      </c>
      <c r="B5" s="426">
        <v>4</v>
      </c>
    </row>
    <row r="6" spans="1:4" ht="15" customHeight="1" x14ac:dyDescent="0.25">
      <c r="A6" t="s">
        <v>120</v>
      </c>
      <c r="B6" s="426">
        <v>5</v>
      </c>
    </row>
    <row r="7" spans="1:4" ht="15" customHeight="1" x14ac:dyDescent="0.25">
      <c r="A7" t="s">
        <v>117</v>
      </c>
      <c r="B7" s="426">
        <v>6</v>
      </c>
    </row>
    <row r="8" spans="1:4" ht="15" customHeight="1" x14ac:dyDescent="0.25">
      <c r="A8" t="s">
        <v>117</v>
      </c>
      <c r="B8" s="426">
        <v>7</v>
      </c>
    </row>
    <row r="9" spans="1:4" ht="15" customHeight="1" x14ac:dyDescent="0.25">
      <c r="A9" t="s">
        <v>121</v>
      </c>
      <c r="B9" s="426">
        <v>8</v>
      </c>
    </row>
    <row r="10" spans="1:4" ht="15" customHeight="1" x14ac:dyDescent="0.25">
      <c r="A10" t="s">
        <v>122</v>
      </c>
      <c r="B10" s="426">
        <v>9</v>
      </c>
    </row>
    <row r="11" spans="1:4" ht="15" customHeight="1" x14ac:dyDescent="0.25">
      <c r="A11" t="s">
        <v>117</v>
      </c>
      <c r="B11" s="426">
        <v>10</v>
      </c>
    </row>
    <row r="12" spans="1:4" ht="15" customHeight="1" x14ac:dyDescent="0.25">
      <c r="A12" t="s">
        <v>117</v>
      </c>
      <c r="B12" s="426">
        <v>11</v>
      </c>
    </row>
    <row r="13" spans="1:4" ht="15" customHeight="1" x14ac:dyDescent="0.25">
      <c r="A13" t="s">
        <v>123</v>
      </c>
      <c r="B13" s="426">
        <v>12</v>
      </c>
    </row>
    <row r="14" spans="1:4" ht="15" customHeight="1" x14ac:dyDescent="0.25">
      <c r="A14" t="s">
        <v>124</v>
      </c>
      <c r="B14" s="426">
        <v>13</v>
      </c>
    </row>
    <row r="15" spans="1:4" ht="15" customHeight="1" x14ac:dyDescent="0.25">
      <c r="A15" t="s">
        <v>117</v>
      </c>
      <c r="B15" s="426">
        <v>14</v>
      </c>
    </row>
    <row r="16" spans="1:4" ht="15" customHeight="1" x14ac:dyDescent="0.25">
      <c r="A16" t="s">
        <v>117</v>
      </c>
      <c r="B16" s="426">
        <v>15</v>
      </c>
    </row>
    <row r="17" spans="1:2" ht="15" customHeight="1" x14ac:dyDescent="0.25">
      <c r="A17" t="s">
        <v>125</v>
      </c>
      <c r="B17" s="426">
        <v>16</v>
      </c>
    </row>
    <row r="18" spans="1:2" ht="15" customHeight="1" x14ac:dyDescent="0.25">
      <c r="A18" t="s">
        <v>126</v>
      </c>
      <c r="B18" s="426">
        <v>17</v>
      </c>
    </row>
    <row r="19" spans="1:2" ht="15" customHeight="1" x14ac:dyDescent="0.25">
      <c r="A19" t="s">
        <v>117</v>
      </c>
      <c r="B19" s="426">
        <v>18</v>
      </c>
    </row>
    <row r="20" spans="1:2" ht="15" customHeight="1" x14ac:dyDescent="0.25">
      <c r="A20" t="s">
        <v>117</v>
      </c>
      <c r="B20" s="426">
        <v>19</v>
      </c>
    </row>
    <row r="21" spans="1:2" ht="15" customHeight="1" x14ac:dyDescent="0.25">
      <c r="A21" t="s">
        <v>127</v>
      </c>
      <c r="B21" s="426">
        <v>20</v>
      </c>
    </row>
    <row r="22" spans="1:2" ht="15" customHeight="1" x14ac:dyDescent="0.25">
      <c r="A22" t="s">
        <v>128</v>
      </c>
      <c r="B22" s="426">
        <v>21</v>
      </c>
    </row>
    <row r="23" spans="1:2" ht="15" customHeight="1" x14ac:dyDescent="0.25">
      <c r="A23" t="s">
        <v>117</v>
      </c>
      <c r="B23" s="426">
        <v>22</v>
      </c>
    </row>
    <row r="24" spans="1:2" ht="15" customHeight="1" x14ac:dyDescent="0.25">
      <c r="A24" t="s">
        <v>117</v>
      </c>
      <c r="B24" s="426">
        <v>23</v>
      </c>
    </row>
    <row r="25" spans="1:2" ht="15" customHeight="1" x14ac:dyDescent="0.25">
      <c r="A25" t="s">
        <v>129</v>
      </c>
      <c r="B25" s="426">
        <v>24</v>
      </c>
    </row>
    <row r="26" spans="1:2" ht="15" customHeight="1" x14ac:dyDescent="0.25">
      <c r="A26" t="s">
        <v>130</v>
      </c>
      <c r="B26" s="426">
        <v>25</v>
      </c>
    </row>
    <row r="27" spans="1:2" ht="15" customHeight="1" x14ac:dyDescent="0.25">
      <c r="A27" t="s">
        <v>117</v>
      </c>
      <c r="B27" s="426">
        <v>26</v>
      </c>
    </row>
    <row r="28" spans="1:2" ht="15" customHeight="1" x14ac:dyDescent="0.25">
      <c r="A28" t="s">
        <v>117</v>
      </c>
      <c r="B28" s="426">
        <v>27</v>
      </c>
    </row>
    <row r="29" spans="1:2" ht="15" customHeight="1" x14ac:dyDescent="0.25">
      <c r="A29" t="s">
        <v>131</v>
      </c>
      <c r="B29" s="426">
        <v>28</v>
      </c>
    </row>
    <row r="30" spans="1:2" ht="15" customHeight="1" x14ac:dyDescent="0.25">
      <c r="A30" t="s">
        <v>132</v>
      </c>
      <c r="B30" s="426">
        <v>29</v>
      </c>
    </row>
    <row r="31" spans="1:2" ht="15" customHeight="1" x14ac:dyDescent="0.25">
      <c r="A31" t="s">
        <v>117</v>
      </c>
      <c r="B31" s="426">
        <v>30</v>
      </c>
    </row>
    <row r="32" spans="1:2" ht="15" customHeight="1" x14ac:dyDescent="0.25">
      <c r="A32" t="s">
        <v>117</v>
      </c>
      <c r="B32" s="426">
        <v>31</v>
      </c>
    </row>
    <row r="33" spans="1:2" ht="15" customHeight="1" x14ac:dyDescent="0.25">
      <c r="A33" t="s">
        <v>133</v>
      </c>
      <c r="B33" s="426">
        <v>32</v>
      </c>
    </row>
    <row r="34" spans="1:2" ht="15" customHeight="1" x14ac:dyDescent="0.25">
      <c r="A34" t="s">
        <v>134</v>
      </c>
      <c r="B34" s="426">
        <v>33</v>
      </c>
    </row>
    <row r="35" spans="1:2" ht="15" customHeight="1" x14ac:dyDescent="0.25">
      <c r="A35" t="s">
        <v>117</v>
      </c>
      <c r="B35" s="426">
        <v>34</v>
      </c>
    </row>
    <row r="36" spans="1:2" ht="15" customHeight="1" x14ac:dyDescent="0.25">
      <c r="A36" t="s">
        <v>117</v>
      </c>
      <c r="B36" s="426">
        <v>35</v>
      </c>
    </row>
    <row r="37" spans="1:2" ht="15" customHeight="1" x14ac:dyDescent="0.25">
      <c r="A37" t="s">
        <v>135</v>
      </c>
      <c r="B37" s="426">
        <v>36</v>
      </c>
    </row>
    <row r="38" spans="1:2" ht="15" customHeight="1" x14ac:dyDescent="0.25">
      <c r="A38" t="s">
        <v>136</v>
      </c>
      <c r="B38" s="426">
        <v>37</v>
      </c>
    </row>
    <row r="39" spans="1:2" ht="15" customHeight="1" x14ac:dyDescent="0.25">
      <c r="A39" t="s">
        <v>117</v>
      </c>
      <c r="B39" s="426">
        <v>38</v>
      </c>
    </row>
    <row r="40" spans="1:2" ht="15" customHeight="1" x14ac:dyDescent="0.25">
      <c r="A40" t="s">
        <v>117</v>
      </c>
      <c r="B40" s="426">
        <v>39</v>
      </c>
    </row>
    <row r="41" spans="1:2" ht="15" customHeight="1" x14ac:dyDescent="0.25">
      <c r="A41" t="s">
        <v>137</v>
      </c>
      <c r="B41" s="426">
        <v>40</v>
      </c>
    </row>
    <row r="42" spans="1:2" ht="15" customHeight="1" x14ac:dyDescent="0.25">
      <c r="A42" t="s">
        <v>138</v>
      </c>
      <c r="B42" s="426">
        <v>41</v>
      </c>
    </row>
    <row r="43" spans="1:2" ht="15" customHeight="1" x14ac:dyDescent="0.25">
      <c r="A43" t="s">
        <v>117</v>
      </c>
      <c r="B43" s="426">
        <v>42</v>
      </c>
    </row>
    <row r="44" spans="1:2" ht="15" customHeight="1" x14ac:dyDescent="0.25">
      <c r="A44" t="s">
        <v>117</v>
      </c>
      <c r="B44" s="426">
        <v>43</v>
      </c>
    </row>
    <row r="45" spans="1:2" ht="15" customHeight="1" x14ac:dyDescent="0.25">
      <c r="A45" t="s">
        <v>139</v>
      </c>
      <c r="B45" s="426">
        <v>44</v>
      </c>
    </row>
    <row r="46" spans="1:2" ht="15" customHeight="1" x14ac:dyDescent="0.25">
      <c r="A46" t="s">
        <v>140</v>
      </c>
      <c r="B46" s="426">
        <v>45</v>
      </c>
    </row>
    <row r="47" spans="1:2" ht="15" customHeight="1" x14ac:dyDescent="0.25">
      <c r="A47" t="s">
        <v>117</v>
      </c>
      <c r="B47" s="426">
        <v>46</v>
      </c>
    </row>
    <row r="48" spans="1:2" ht="15" customHeight="1" x14ac:dyDescent="0.25">
      <c r="A48" t="s">
        <v>117</v>
      </c>
      <c r="B48" s="426">
        <v>47</v>
      </c>
    </row>
    <row r="49" spans="1:2" ht="15" customHeight="1" x14ac:dyDescent="0.25">
      <c r="A49" t="s">
        <v>141</v>
      </c>
      <c r="B49" s="426">
        <v>48</v>
      </c>
    </row>
    <row r="50" spans="1:2" ht="15" customHeight="1" x14ac:dyDescent="0.25">
      <c r="A50" t="s">
        <v>142</v>
      </c>
      <c r="B50" s="426">
        <v>49</v>
      </c>
    </row>
    <row r="51" spans="1:2" ht="15" customHeight="1" x14ac:dyDescent="0.25">
      <c r="A51" t="s">
        <v>117</v>
      </c>
      <c r="B51" s="426">
        <v>50</v>
      </c>
    </row>
    <row r="52" spans="1:2" ht="15" customHeight="1" x14ac:dyDescent="0.25">
      <c r="A52" t="s">
        <v>117</v>
      </c>
      <c r="B52" s="426">
        <v>51</v>
      </c>
    </row>
    <row r="53" spans="1:2" ht="15" customHeight="1" x14ac:dyDescent="0.25">
      <c r="A53" t="s">
        <v>143</v>
      </c>
      <c r="B53" s="426">
        <v>52</v>
      </c>
    </row>
    <row r="54" spans="1:2" ht="15" customHeight="1" x14ac:dyDescent="0.25">
      <c r="A54" t="s">
        <v>144</v>
      </c>
      <c r="B54" s="426">
        <v>53</v>
      </c>
    </row>
    <row r="55" spans="1:2" ht="15" customHeight="1" x14ac:dyDescent="0.25">
      <c r="A55" t="s">
        <v>117</v>
      </c>
      <c r="B55" s="426">
        <v>54</v>
      </c>
    </row>
    <row r="56" spans="1:2" ht="15" customHeight="1" x14ac:dyDescent="0.25">
      <c r="A56" t="s">
        <v>117</v>
      </c>
      <c r="B56" s="426">
        <v>55</v>
      </c>
    </row>
    <row r="57" spans="1:2" ht="15" customHeight="1" x14ac:dyDescent="0.25">
      <c r="A57" t="s">
        <v>145</v>
      </c>
      <c r="B57" s="426">
        <v>56</v>
      </c>
    </row>
    <row r="58" spans="1:2" ht="15" customHeight="1" x14ac:dyDescent="0.25">
      <c r="A58" t="s">
        <v>146</v>
      </c>
      <c r="B58" s="426">
        <v>57</v>
      </c>
    </row>
    <row r="59" spans="1:2" ht="15" customHeight="1" x14ac:dyDescent="0.25">
      <c r="A59" t="s">
        <v>117</v>
      </c>
      <c r="B59" s="426">
        <v>58</v>
      </c>
    </row>
    <row r="60" spans="1:2" ht="15" customHeight="1" x14ac:dyDescent="0.25">
      <c r="A60" t="s">
        <v>117</v>
      </c>
      <c r="B60" s="426">
        <v>59</v>
      </c>
    </row>
    <row r="61" spans="1:2" ht="15" customHeight="1" x14ac:dyDescent="0.25">
      <c r="A61" t="s">
        <v>147</v>
      </c>
      <c r="B61" s="426">
        <v>60</v>
      </c>
    </row>
    <row r="62" spans="1:2" ht="15" customHeight="1" x14ac:dyDescent="0.25">
      <c r="A62" t="s">
        <v>148</v>
      </c>
      <c r="B62" s="426">
        <v>61</v>
      </c>
    </row>
    <row r="63" spans="1:2" ht="15" customHeight="1" x14ac:dyDescent="0.25">
      <c r="A63" t="s">
        <v>149</v>
      </c>
      <c r="B63" s="426">
        <v>62</v>
      </c>
    </row>
    <row r="64" spans="1:2" ht="15" customHeight="1" x14ac:dyDescent="0.25">
      <c r="A64" t="s">
        <v>117</v>
      </c>
      <c r="B64" s="426">
        <v>63</v>
      </c>
    </row>
    <row r="65" spans="1:2" ht="15" customHeight="1" x14ac:dyDescent="0.25">
      <c r="A65" t="s">
        <v>150</v>
      </c>
      <c r="B65" s="426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4" workbookViewId="0">
      <selection activeCell="H24" sqref="H2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78</v>
      </c>
      <c r="H7" s="25">
        <v>45059.359731631943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79</v>
      </c>
      <c r="C9" s="4"/>
      <c r="D9" s="5" t="s">
        <v>96</v>
      </c>
      <c r="E9" s="3" t="s">
        <v>80</v>
      </c>
      <c r="F9" s="5" t="s">
        <v>97</v>
      </c>
      <c r="G9" s="3" t="s">
        <v>81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82</v>
      </c>
      <c r="C11" s="7" t="s">
        <v>83</v>
      </c>
      <c r="D11" s="7" t="s">
        <v>84</v>
      </c>
      <c r="E11" s="7" t="s">
        <v>85</v>
      </c>
      <c r="F11" s="7" t="s">
        <v>86</v>
      </c>
      <c r="G11" s="7" t="s">
        <v>87</v>
      </c>
    </row>
    <row r="12" spans="2:10" ht="21" customHeight="1" x14ac:dyDescent="0.35">
      <c r="B12" s="8">
        <v>1</v>
      </c>
      <c r="C12" s="9">
        <v>2582</v>
      </c>
      <c r="D12" s="10" t="str">
        <f>IF(ISBLANK(C12),"",VLOOKUP(C12,Inscripcion!$A$1:$E$200,2,FALSE))</f>
        <v>Alejandro Montoya Morera</v>
      </c>
      <c r="E12" s="11" t="str">
        <f>IF(ISBLANK(C12),"",VLOOKUP(C12,Inscripcion!$A$1:$E$200,3,FALSE))</f>
        <v>Alajuela</v>
      </c>
      <c r="F12" s="11">
        <f>IF(ISBLANK(C12),"",VLOOKUP(C12,Inscripcion!$A$1:$E$200,4,FALSE))</f>
        <v>1</v>
      </c>
      <c r="G12" s="11">
        <f>IF(ISBLANK(C12),"",VLOOKUP(C12,Inscripcion!$A$1:$E$200,5,FALSE))</f>
        <v>595</v>
      </c>
    </row>
    <row r="13" spans="2:10" ht="21" customHeight="1" x14ac:dyDescent="0.35">
      <c r="B13" s="8">
        <v>2</v>
      </c>
      <c r="C13" s="9">
        <v>3880</v>
      </c>
      <c r="D13" s="10" t="str">
        <f>IF(ISBLANK(C13),"",VLOOKUP(C13,Inscripcion!$A$1:$E$200,2,FALSE))</f>
        <v>Leonardo Arguello Rojas</v>
      </c>
      <c r="E13" s="11" t="str">
        <f>IF(ISBLANK(C13),"",VLOOKUP(C13,Inscripcion!$A$1:$E$200,3,FALSE))</f>
        <v>Aserri</v>
      </c>
      <c r="F13" s="11">
        <f>IF(ISBLANK(C13),"",VLOOKUP(C13,Inscripcion!$A$1:$E$200,4,FALSE))</f>
        <v>38</v>
      </c>
      <c r="G13" s="11">
        <f>IF(ISBLANK(C13),"",VLOOKUP(C13,Inscripcion!$A$1:$E$200,5,FALSE))</f>
        <v>500</v>
      </c>
    </row>
    <row r="14" spans="2:10" ht="21" customHeight="1" x14ac:dyDescent="0.35">
      <c r="B14" s="8">
        <v>3</v>
      </c>
      <c r="C14" s="9">
        <v>4035</v>
      </c>
      <c r="D14" s="10" t="str">
        <f>IF(ISBLANK(C14),"",VLOOKUP(C14,Inscripcion!$A$1:$E$200,2,FALSE))</f>
        <v>Eyder Brenes Smith</v>
      </c>
      <c r="E14" s="11" t="str">
        <f>IF(ISBLANK(C14),"",VLOOKUP(C14,Inscripcion!$A$1:$E$200,3,FALSE))</f>
        <v>Esparza</v>
      </c>
      <c r="F14" s="11">
        <f>IF(ISBLANK(C14),"",VLOOKUP(C14,Inscripcion!$A$1:$E$200,4,FALSE))</f>
        <v>39</v>
      </c>
      <c r="G14" s="11">
        <f>IF(ISBLANK(C14),"",VLOOKUP(C14,Inscripcion!$A$1:$E$200,5,FALSE))</f>
        <v>500</v>
      </c>
    </row>
    <row r="15" spans="2:10" ht="21" customHeight="1" x14ac:dyDescent="0.25">
      <c r="F15" s="12" t="s">
        <v>88</v>
      </c>
      <c r="G15" s="12" t="s">
        <v>88</v>
      </c>
    </row>
    <row r="16" spans="2:10" ht="21" customHeight="1" x14ac:dyDescent="0.25"/>
    <row r="17" spans="2:10" ht="21" customHeight="1" x14ac:dyDescent="0.25">
      <c r="B17" s="13" t="s">
        <v>89</v>
      </c>
      <c r="C17" s="13"/>
      <c r="D17" s="13" t="s">
        <v>90</v>
      </c>
      <c r="E17" s="14" t="s">
        <v>91</v>
      </c>
      <c r="F17" s="13" t="s">
        <v>92</v>
      </c>
      <c r="G17" s="13" t="s">
        <v>93</v>
      </c>
      <c r="H17" s="15" t="s">
        <v>94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Alejandro Montoya Morera</v>
      </c>
      <c r="E18" s="20">
        <v>11</v>
      </c>
      <c r="F18" s="20">
        <v>11</v>
      </c>
      <c r="G18" s="20"/>
      <c r="H18" s="21">
        <v>1</v>
      </c>
      <c r="I18" s="16"/>
    </row>
    <row r="19" spans="2:10" ht="21" customHeight="1" x14ac:dyDescent="0.25">
      <c r="B19" s="22"/>
      <c r="C19" s="18">
        <v>3</v>
      </c>
      <c r="D19" s="19" t="str">
        <f>D14</f>
        <v>Eyder Brenes Smith</v>
      </c>
      <c r="E19" s="20">
        <v>3</v>
      </c>
      <c r="F19" s="20">
        <v>7</v>
      </c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Alejandro Montoya Morera</v>
      </c>
      <c r="E20" s="20">
        <v>11</v>
      </c>
      <c r="F20" s="20">
        <v>11</v>
      </c>
      <c r="G20" s="20"/>
      <c r="H20" s="21">
        <v>1</v>
      </c>
      <c r="I20" s="16"/>
    </row>
    <row r="21" spans="2:10" ht="21" customHeight="1" x14ac:dyDescent="0.25">
      <c r="B21" s="22"/>
      <c r="C21" s="20">
        <v>2</v>
      </c>
      <c r="D21" s="19" t="str">
        <f>D13</f>
        <v>Leonardo Arguello Rojas</v>
      </c>
      <c r="E21" s="20">
        <v>2</v>
      </c>
      <c r="F21" s="20">
        <v>5</v>
      </c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Leonardo Arguello Rojas</v>
      </c>
      <c r="E22" s="20">
        <v>2</v>
      </c>
      <c r="F22" s="20">
        <v>12</v>
      </c>
      <c r="G22" s="20">
        <v>11</v>
      </c>
      <c r="H22" s="24">
        <v>2</v>
      </c>
      <c r="I22" s="16"/>
    </row>
    <row r="23" spans="2:10" ht="21" customHeight="1" x14ac:dyDescent="0.25">
      <c r="B23" s="22"/>
      <c r="C23" s="20">
        <v>3</v>
      </c>
      <c r="D23" s="19" t="str">
        <f>D14</f>
        <v>Eyder Brenes Smith</v>
      </c>
      <c r="E23" s="20">
        <v>11</v>
      </c>
      <c r="F23" s="20">
        <v>10</v>
      </c>
      <c r="G23" s="20">
        <v>9</v>
      </c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95</v>
      </c>
      <c r="E26" s="4"/>
      <c r="F26" s="4"/>
      <c r="G26" s="4"/>
      <c r="H26" s="4"/>
      <c r="I26" s="4"/>
      <c r="J26" s="4"/>
    </row>
    <row r="27" spans="2:10" ht="21" customHeight="1" x14ac:dyDescent="0.25">
      <c r="D27" s="519" t="s">
        <v>194</v>
      </c>
      <c r="E27" s="4"/>
      <c r="F27" s="4"/>
    </row>
    <row r="28" spans="2:10" ht="21" customHeight="1" x14ac:dyDescent="0.25">
      <c r="D28" s="519" t="s">
        <v>195</v>
      </c>
      <c r="E28" s="4"/>
      <c r="F28" s="4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38"/>
  <sheetViews>
    <sheetView topLeftCell="A43" workbookViewId="0">
      <selection activeCell="E65" sqref="E65"/>
    </sheetView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6.7109375" customWidth="1"/>
    <col min="5" max="5" width="30.5703125" customWidth="1"/>
    <col min="6" max="6" width="10.7109375" customWidth="1"/>
    <col min="7" max="13" width="6.7109375" customWidth="1"/>
    <col min="14" max="14" width="0.7109375" customWidth="1"/>
    <col min="15" max="15" width="2.42578125" customWidth="1"/>
    <col min="16" max="16" width="3" customWidth="1"/>
    <col min="17" max="17" width="2.5703125" customWidth="1"/>
    <col min="18" max="18" width="6.7109375" customWidth="1"/>
    <col min="19" max="19" width="30.5703125" customWidth="1"/>
    <col min="20" max="20" width="10.7109375" customWidth="1"/>
    <col min="21" max="23" width="5.7109375" customWidth="1"/>
    <col min="24" max="24" width="7.140625" customWidth="1"/>
  </cols>
  <sheetData>
    <row r="1" spans="2:23" ht="12" customHeight="1" x14ac:dyDescent="0.25">
      <c r="G1" s="428"/>
      <c r="H1" s="428"/>
      <c r="I1" s="428"/>
      <c r="J1" s="428"/>
      <c r="K1" s="428"/>
      <c r="L1" s="428"/>
      <c r="M1" s="428"/>
      <c r="N1" s="428"/>
      <c r="W1" s="429"/>
    </row>
    <row r="2" spans="2:23" ht="12" customHeight="1" x14ac:dyDescent="0.25">
      <c r="G2" s="428"/>
      <c r="H2" s="428"/>
      <c r="I2" s="428"/>
      <c r="J2" s="428"/>
      <c r="K2" s="428"/>
      <c r="L2" s="428"/>
      <c r="M2" s="428"/>
      <c r="N2" s="428"/>
      <c r="W2" s="429"/>
    </row>
    <row r="3" spans="2:23" ht="12" customHeight="1" x14ac:dyDescent="0.25">
      <c r="G3" s="428"/>
      <c r="H3" s="428"/>
      <c r="I3" s="428"/>
      <c r="J3" s="428"/>
      <c r="K3" s="428"/>
      <c r="L3" s="428"/>
      <c r="M3" s="428"/>
      <c r="N3" s="428"/>
      <c r="W3" s="429"/>
    </row>
    <row r="4" spans="2:23" ht="12" customHeight="1" x14ac:dyDescent="0.25">
      <c r="G4" s="428"/>
      <c r="H4" s="428"/>
      <c r="I4" s="428"/>
      <c r="J4" s="428"/>
      <c r="K4" s="428"/>
      <c r="L4" s="428"/>
      <c r="M4" s="428"/>
      <c r="N4" s="428"/>
      <c r="W4" s="429"/>
    </row>
    <row r="5" spans="2:23" ht="23.25" customHeight="1" x14ac:dyDescent="0.25">
      <c r="B5" s="523" t="s">
        <v>193</v>
      </c>
      <c r="C5" s="524"/>
      <c r="D5" s="524"/>
      <c r="E5" s="524"/>
      <c r="F5" s="524"/>
      <c r="G5" s="524"/>
      <c r="H5" s="524"/>
      <c r="I5" s="524"/>
      <c r="J5" s="524"/>
      <c r="K5" s="524"/>
      <c r="L5" s="524"/>
      <c r="M5" s="515"/>
      <c r="N5" s="515"/>
      <c r="O5" s="515"/>
      <c r="P5" s="515"/>
      <c r="Q5" s="515"/>
      <c r="R5" s="515"/>
      <c r="S5" s="515"/>
      <c r="T5" s="515"/>
      <c r="U5" s="515"/>
      <c r="V5" s="515"/>
      <c r="W5" s="516"/>
    </row>
    <row r="6" spans="2:23" ht="23.25" customHeight="1" x14ac:dyDescent="0.25">
      <c r="B6" s="525"/>
      <c r="C6" s="526"/>
      <c r="D6" s="526"/>
      <c r="E6" s="526"/>
      <c r="F6" s="526"/>
      <c r="G6" s="526"/>
      <c r="H6" s="526"/>
      <c r="I6" s="526"/>
      <c r="J6" s="526"/>
      <c r="K6" s="526"/>
      <c r="L6" s="526"/>
      <c r="M6" s="517"/>
      <c r="N6" s="517"/>
      <c r="O6" s="517"/>
      <c r="P6" s="517"/>
      <c r="Q6" s="517"/>
      <c r="R6" s="517"/>
      <c r="S6" s="517"/>
      <c r="T6" s="517"/>
      <c r="U6" s="517"/>
      <c r="V6" s="517"/>
      <c r="W6" s="518"/>
    </row>
    <row r="7" spans="2:23" ht="12" customHeight="1" x14ac:dyDescent="0.25">
      <c r="G7" s="428"/>
      <c r="H7" s="428"/>
      <c r="I7" s="428"/>
      <c r="J7" s="428"/>
      <c r="K7" s="428"/>
      <c r="L7" s="428"/>
      <c r="M7" s="428"/>
      <c r="N7" s="428"/>
      <c r="R7" s="520" t="s">
        <v>151</v>
      </c>
      <c r="S7" s="521"/>
      <c r="T7" s="521"/>
      <c r="U7" s="521"/>
      <c r="V7" s="521"/>
      <c r="W7" s="522"/>
    </row>
    <row r="8" spans="2:23" ht="12" customHeight="1" x14ac:dyDescent="0.25">
      <c r="B8" s="430" t="s">
        <v>152</v>
      </c>
      <c r="C8" s="431">
        <v>1</v>
      </c>
      <c r="D8" s="432">
        <f t="shared" ref="D8:D39" si="0">VLOOKUP(C8,$U$8:$Y$200,2,FALSE)</f>
        <v>2582</v>
      </c>
      <c r="E8" s="433" t="str">
        <f>IF(ISBLANK(D8),"",IF(EXACT(D8,"-"),"BYE",VLOOKUP(D8,Inscripcion!$A$1:$E$200,2,FALSE)))</f>
        <v>Alejandro Montoya Morera</v>
      </c>
      <c r="F8" s="434" t="str">
        <f>IF(EXACT(D8,"-"),"",VLOOKUP(D8,Inscripcion!$A$1:$E$200,3,FALSE))</f>
        <v>Alajuela</v>
      </c>
      <c r="G8" s="435">
        <v>2582</v>
      </c>
      <c r="H8" s="435"/>
      <c r="I8" s="435"/>
      <c r="J8" s="435"/>
      <c r="K8" s="435"/>
      <c r="L8" s="435"/>
      <c r="M8" s="435"/>
      <c r="O8" s="436" t="s">
        <v>153</v>
      </c>
      <c r="P8" s="437">
        <v>1</v>
      </c>
      <c r="Q8" s="438" t="s">
        <v>116</v>
      </c>
      <c r="R8" s="439">
        <v>2582</v>
      </c>
      <c r="S8" s="440" t="str">
        <f>IF(ISBLANK(R8),"",VLOOKUP(R8,Inscripcion!$A$1:$E$200,2,FALSE))</f>
        <v>Alejandro Montoya Morera</v>
      </c>
      <c r="T8" s="441" t="str">
        <f>IF(ISBLANK(R8),"",VLOOKUP(R8,Inscripcion!$A$1:$E$200,3,FALSE))</f>
        <v>Alajuela</v>
      </c>
      <c r="U8" s="442">
        <f>VLOOKUP(Q8,Rifa!$A$1:$C$100,2,FALSE)</f>
        <v>1</v>
      </c>
      <c r="V8" s="443">
        <f>IF(ISBLANK(R8), "-", R8)</f>
        <v>2582</v>
      </c>
      <c r="W8" s="444" t="str">
        <f t="shared" ref="W8:W39" si="1">IF(U8=0,0,IF(U8&lt;17,"UP","DO"))</f>
        <v>UP</v>
      </c>
    </row>
    <row r="9" spans="2:23" ht="12" customHeight="1" x14ac:dyDescent="0.25">
      <c r="B9" s="445"/>
      <c r="C9" s="431">
        <v>2</v>
      </c>
      <c r="D9" s="432" t="str">
        <f t="shared" si="0"/>
        <v>-</v>
      </c>
      <c r="E9" s="433" t="str">
        <f>IF(ISBLANK(D9),"",IF(EXACT(D9,"-"),"BYE",VLOOKUP(D9,Inscripcion!$A$1:$E$200,2,FALSE)))</f>
        <v>BYE</v>
      </c>
      <c r="F9" s="434" t="str">
        <f>IF(EXACT(D9,"-"),"",VLOOKUP(D9,Inscripcion!$A$1:$E$200,3,FALSE))</f>
        <v/>
      </c>
      <c r="G9" s="446"/>
      <c r="H9" s="435">
        <v>2582</v>
      </c>
      <c r="I9" s="435"/>
      <c r="J9" s="435"/>
      <c r="K9" s="435"/>
      <c r="L9" s="435"/>
      <c r="M9" s="435"/>
      <c r="O9" s="447" t="s">
        <v>153</v>
      </c>
      <c r="P9" s="448">
        <v>2</v>
      </c>
      <c r="Q9" s="449" t="s">
        <v>150</v>
      </c>
      <c r="R9" s="450">
        <v>1474</v>
      </c>
      <c r="S9" s="440" t="str">
        <f>IF(ISBLANK(R9),"",VLOOKUP(R9,Inscripcion!$A$1:$E$200,2,FALSE))</f>
        <v>Johnny Francisco Vasquez Sanchez</v>
      </c>
      <c r="T9" s="441" t="str">
        <f>IF(ISBLANK(R9),"",VLOOKUP(R9,Inscripcion!$A$1:$E$200,3,FALSE))</f>
        <v>Alajuela</v>
      </c>
      <c r="U9" s="442">
        <f>VLOOKUP(Q9,Rifa!$A$1:$C$100,2,FALSE)</f>
        <v>64</v>
      </c>
      <c r="V9" s="443">
        <f t="shared" ref="V9:V24" si="2">IF(ISBLANK(R9),"-",R9)</f>
        <v>1474</v>
      </c>
      <c r="W9" s="451" t="str">
        <f t="shared" si="1"/>
        <v>DO</v>
      </c>
    </row>
    <row r="10" spans="2:23" ht="12" customHeight="1" x14ac:dyDescent="0.25">
      <c r="B10" s="452" t="s">
        <v>154</v>
      </c>
      <c r="C10" s="431">
        <v>3</v>
      </c>
      <c r="D10" s="432">
        <f t="shared" si="0"/>
        <v>3715</v>
      </c>
      <c r="E10" s="440" t="str">
        <f>IF(ISBLANK(D10),"",IF(EXACT(D10,"-"),"BYE",VLOOKUP(D10,Inscripcion!$A$1:$E$200,2,FALSE)))</f>
        <v>Kendall Cerdas Moraga</v>
      </c>
      <c r="F10" s="434" t="str">
        <f>IF(EXACT(D10,"-"),"",VLOOKUP(D10,Inscripcion!$A$1:$E$200,3,FALSE))</f>
        <v>San José</v>
      </c>
      <c r="G10" s="453">
        <v>3664</v>
      </c>
      <c r="H10" s="454"/>
      <c r="I10" s="435"/>
      <c r="J10" s="435"/>
      <c r="K10" s="435"/>
      <c r="L10" s="435"/>
      <c r="M10" s="435"/>
      <c r="N10" s="428"/>
      <c r="O10" s="455" t="s">
        <v>153</v>
      </c>
      <c r="P10" s="456">
        <v>3</v>
      </c>
      <c r="Q10" s="457" t="s">
        <v>134</v>
      </c>
      <c r="R10" s="450">
        <v>2041</v>
      </c>
      <c r="S10" s="440" t="str">
        <f>IF(ISBLANK(R10),"",VLOOKUP(R10,Inscripcion!$A$1:$E$200,2,FALSE))</f>
        <v>Benjamin Paniagua Rojas</v>
      </c>
      <c r="T10" s="441" t="str">
        <f>IF(ISBLANK(R10),"",VLOOKUP(R10,Inscripcion!$A$1:$E$200,3,FALSE))</f>
        <v>Esparza</v>
      </c>
      <c r="U10" s="442">
        <f>VLOOKUP(Q10,Rifa!$A$1:$C$100,2,FALSE)</f>
        <v>33</v>
      </c>
      <c r="V10" s="443">
        <f t="shared" si="2"/>
        <v>2041</v>
      </c>
      <c r="W10" s="451" t="str">
        <f t="shared" si="1"/>
        <v>DO</v>
      </c>
    </row>
    <row r="11" spans="2:23" ht="12" customHeight="1" x14ac:dyDescent="0.25">
      <c r="B11" s="458" t="s">
        <v>155</v>
      </c>
      <c r="C11" s="459">
        <v>4</v>
      </c>
      <c r="D11" s="460">
        <f t="shared" si="0"/>
        <v>3664</v>
      </c>
      <c r="E11" s="461" t="str">
        <f>IF(ISBLANK(D11),"",IF(EXACT(D11,"-"),"BYE",VLOOKUP(D11,Inscripcion!$A$1:$E$200,2,FALSE)))</f>
        <v>Luis Felipe Roman Ching</v>
      </c>
      <c r="F11" s="462" t="str">
        <f>IF(EXACT(D11,"-"),"",VLOOKUP(D11,Inscripcion!$A$1:$E$200,3,FALSE))</f>
        <v>Escazu</v>
      </c>
      <c r="G11" s="435"/>
      <c r="H11" s="463"/>
      <c r="I11" s="435">
        <v>2582</v>
      </c>
      <c r="J11" s="435"/>
      <c r="K11" s="435"/>
      <c r="L11" s="435"/>
      <c r="M11" s="435"/>
      <c r="N11" s="428"/>
      <c r="O11" s="455" t="s">
        <v>153</v>
      </c>
      <c r="P11" s="456">
        <v>4</v>
      </c>
      <c r="Q11" s="457" t="s">
        <v>133</v>
      </c>
      <c r="R11" s="450">
        <v>2400</v>
      </c>
      <c r="S11" s="440" t="str">
        <f>IF(ISBLANK(R11),"",VLOOKUP(R11,Inscripcion!$A$1:$E$200,2,FALSE))</f>
        <v>Daniel Jacobo González</v>
      </c>
      <c r="T11" s="441" t="str">
        <f>IF(ISBLANK(R11),"",VLOOKUP(R11,Inscripcion!$A$1:$E$200,3,FALSE))</f>
        <v>Alajuela</v>
      </c>
      <c r="U11" s="442">
        <f>VLOOKUP(Q11,Rifa!$A$1:$C$100,2,FALSE)</f>
        <v>32</v>
      </c>
      <c r="V11" s="443">
        <f t="shared" si="2"/>
        <v>2400</v>
      </c>
      <c r="W11" s="451" t="str">
        <f t="shared" si="1"/>
        <v>DO</v>
      </c>
    </row>
    <row r="12" spans="2:23" ht="12" customHeight="1" x14ac:dyDescent="0.25">
      <c r="B12" s="464" t="s">
        <v>155</v>
      </c>
      <c r="C12" s="465">
        <v>5</v>
      </c>
      <c r="D12" s="466">
        <f t="shared" si="0"/>
        <v>3480</v>
      </c>
      <c r="E12" s="467" t="str">
        <f>IF(ISBLANK(D12),"",IF(EXACT(D12,"-"),"BYE",VLOOKUP(D12,Inscripcion!$A$1:$E$200,2,FALSE)))</f>
        <v>Efrain Vargas Hernandez</v>
      </c>
      <c r="F12" s="468" t="str">
        <f>IF(EXACT(D12,"-"),"",VLOOKUP(D12,Inscripcion!$A$1:$E$200,3,FALSE))</f>
        <v>Alajuela</v>
      </c>
      <c r="G12" s="435">
        <v>3480</v>
      </c>
      <c r="H12" s="463"/>
      <c r="I12" s="454"/>
      <c r="J12" s="435"/>
      <c r="K12" s="435"/>
      <c r="L12" s="435"/>
      <c r="M12" s="435"/>
      <c r="N12" s="428"/>
      <c r="O12" s="469" t="s">
        <v>153</v>
      </c>
      <c r="P12" s="470">
        <v>5</v>
      </c>
      <c r="Q12" s="471" t="s">
        <v>125</v>
      </c>
      <c r="R12" s="450">
        <v>2407</v>
      </c>
      <c r="S12" s="440" t="str">
        <f>IF(ISBLANK(R12),"",VLOOKUP(R12,Inscripcion!$A$1:$E$200,2,FALSE))</f>
        <v>Steven Aguilar Víquez</v>
      </c>
      <c r="T12" s="441" t="str">
        <f>IF(ISBLANK(R12),"",VLOOKUP(R12,Inscripcion!$A$1:$E$200,3,FALSE))</f>
        <v>Alajuela</v>
      </c>
      <c r="U12" s="442">
        <f>VLOOKUP(Q12,Rifa!$A$1:$C$100,2,FALSE)</f>
        <v>16</v>
      </c>
      <c r="V12" s="443">
        <f t="shared" si="2"/>
        <v>2407</v>
      </c>
      <c r="W12" s="451" t="str">
        <f t="shared" si="1"/>
        <v>UP</v>
      </c>
    </row>
    <row r="13" spans="2:23" ht="12" customHeight="1" x14ac:dyDescent="0.25">
      <c r="B13" s="452" t="s">
        <v>154</v>
      </c>
      <c r="C13" s="431">
        <v>6</v>
      </c>
      <c r="D13" s="432" t="str">
        <f t="shared" si="0"/>
        <v>-</v>
      </c>
      <c r="E13" s="472" t="str">
        <f>IF(ISBLANK(D13),"",IF(EXACT(D13,"-"),"BYE",VLOOKUP(D13,Inscripcion!$A$1:$E$200,2,FALSE)))</f>
        <v>BYE</v>
      </c>
      <c r="F13" s="434" t="str">
        <f>IF(EXACT(D13,"-"),"",VLOOKUP(D13,Inscripcion!$A$1:$E$200,3,FALSE))</f>
        <v/>
      </c>
      <c r="G13" s="446"/>
      <c r="H13" s="473">
        <v>2498</v>
      </c>
      <c r="I13" s="463"/>
      <c r="J13" s="435"/>
      <c r="K13" s="435"/>
      <c r="L13" s="435"/>
      <c r="M13" s="435"/>
      <c r="N13" s="428"/>
      <c r="O13" s="469" t="s">
        <v>153</v>
      </c>
      <c r="P13" s="470">
        <v>6</v>
      </c>
      <c r="Q13" s="471" t="s">
        <v>141</v>
      </c>
      <c r="R13" s="450">
        <v>2614</v>
      </c>
      <c r="S13" s="440" t="str">
        <f>IF(ISBLANK(R13),"",VLOOKUP(R13,Inscripcion!$A$1:$E$200,2,FALSE))</f>
        <v>Ronald Ignacio Solano Méndez</v>
      </c>
      <c r="T13" s="441" t="str">
        <f>IF(ISBLANK(R13),"",VLOOKUP(R13,Inscripcion!$A$1:$E$200,3,FALSE))</f>
        <v>Escazú</v>
      </c>
      <c r="U13" s="442">
        <f>VLOOKUP(Q13,Rifa!$A$1:$C$100,2,FALSE)</f>
        <v>48</v>
      </c>
      <c r="V13" s="443">
        <f t="shared" si="2"/>
        <v>2614</v>
      </c>
      <c r="W13" s="451" t="str">
        <f t="shared" si="1"/>
        <v>DO</v>
      </c>
    </row>
    <row r="14" spans="2:23" ht="12" customHeight="1" x14ac:dyDescent="0.25">
      <c r="B14" s="452" t="s">
        <v>154</v>
      </c>
      <c r="C14" s="431">
        <v>7</v>
      </c>
      <c r="D14" s="432" t="str">
        <f t="shared" si="0"/>
        <v>-</v>
      </c>
      <c r="E14" s="440" t="str">
        <f>IF(ISBLANK(D14),"",IF(EXACT(D14,"-"),"BYE",VLOOKUP(D14,Inscripcion!$A$1:$E$200,2,FALSE)))</f>
        <v>BYE</v>
      </c>
      <c r="F14" s="434" t="str">
        <f>IF(EXACT(D14,"-"),"",VLOOKUP(D14,Inscripcion!$A$1:$E$200,3,FALSE))</f>
        <v/>
      </c>
      <c r="G14" s="453">
        <v>2498</v>
      </c>
      <c r="H14" s="435"/>
      <c r="I14" s="463"/>
      <c r="J14" s="435"/>
      <c r="K14" s="435"/>
      <c r="L14" s="435"/>
      <c r="M14" s="435"/>
      <c r="N14" s="428"/>
      <c r="O14" s="469" t="s">
        <v>153</v>
      </c>
      <c r="P14" s="470">
        <v>7</v>
      </c>
      <c r="Q14" s="471" t="s">
        <v>126</v>
      </c>
      <c r="R14" s="450">
        <v>3499</v>
      </c>
      <c r="S14" s="440" t="str">
        <f>IF(ISBLANK(R14),"",VLOOKUP(R14,Inscripcion!$A$1:$E$200,2,FALSE))</f>
        <v>Esteban Murillo Chaves</v>
      </c>
      <c r="T14" s="441" t="str">
        <f>IF(ISBLANK(R14),"",VLOOKUP(R14,Inscripcion!$A$1:$E$200,3,FALSE))</f>
        <v>Perez Zeledon</v>
      </c>
      <c r="U14" s="442">
        <f>VLOOKUP(Q14,Rifa!$A$1:$C$100,2,FALSE)</f>
        <v>17</v>
      </c>
      <c r="V14" s="443">
        <f t="shared" si="2"/>
        <v>3499</v>
      </c>
      <c r="W14" s="451" t="str">
        <f t="shared" si="1"/>
        <v>DO</v>
      </c>
    </row>
    <row r="15" spans="2:23" ht="12" customHeight="1" x14ac:dyDescent="0.25">
      <c r="B15" s="474" t="s">
        <v>155</v>
      </c>
      <c r="C15" s="475">
        <v>8</v>
      </c>
      <c r="D15" s="476">
        <f t="shared" si="0"/>
        <v>2498</v>
      </c>
      <c r="E15" s="477" t="str">
        <f>IF(ISBLANK(D15),"",IF(EXACT(D15,"-"),"BYE",VLOOKUP(D15,Inscripcion!$A$1:$E$200,2,FALSE)))</f>
        <v>Andre Josue Salgado Bonilla</v>
      </c>
      <c r="F15" s="478" t="str">
        <f>IF(EXACT(D15,"-"),"",VLOOKUP(D15,Inscripcion!$A$1:$E$200,3,FALSE))</f>
        <v>Santo Domingo</v>
      </c>
      <c r="G15" s="435"/>
      <c r="H15" s="435"/>
      <c r="I15" s="463"/>
      <c r="J15" s="435">
        <v>2582</v>
      </c>
      <c r="K15" s="435"/>
      <c r="L15" s="435"/>
      <c r="M15" s="435"/>
      <c r="N15" s="428"/>
      <c r="O15" s="469" t="s">
        <v>153</v>
      </c>
      <c r="P15" s="470">
        <v>8</v>
      </c>
      <c r="Q15" s="471" t="s">
        <v>142</v>
      </c>
      <c r="R15" s="450">
        <v>3472</v>
      </c>
      <c r="S15" s="440" t="str">
        <f>IF(ISBLANK(R15),"",VLOOKUP(R15,Inscripcion!$A$1:$E$200,2,FALSE))</f>
        <v>Jaydrick Shamall Baker Crawford</v>
      </c>
      <c r="T15" s="441" t="str">
        <f>IF(ISBLANK(R15),"",VLOOKUP(R15,Inscripcion!$A$1:$E$200,3,FALSE))</f>
        <v>Aserrí</v>
      </c>
      <c r="U15" s="442">
        <f>VLOOKUP(Q15,Rifa!$A$1:$C$100,2,FALSE)</f>
        <v>49</v>
      </c>
      <c r="V15" s="443">
        <f t="shared" si="2"/>
        <v>3472</v>
      </c>
      <c r="W15" s="451" t="str">
        <f t="shared" si="1"/>
        <v>DO</v>
      </c>
    </row>
    <row r="16" spans="2:23" ht="12" customHeight="1" x14ac:dyDescent="0.25">
      <c r="B16" s="464" t="s">
        <v>155</v>
      </c>
      <c r="C16" s="465">
        <v>9</v>
      </c>
      <c r="D16" s="466">
        <f t="shared" si="0"/>
        <v>2828</v>
      </c>
      <c r="E16" s="467" t="str">
        <f>IF(ISBLANK(D16),"",IF(EXACT(D16,"-"),"BYE",VLOOKUP(D16,Inscripcion!$A$1:$E$200,2,FALSE)))</f>
        <v>Mauro Ugarte Meza</v>
      </c>
      <c r="F16" s="468" t="str">
        <f>IF(EXACT(D16,"-"),"",VLOOKUP(D16,Inscripcion!$A$1:$E$200,3,FALSE))</f>
        <v>Esparza</v>
      </c>
      <c r="G16" s="435">
        <v>2828</v>
      </c>
      <c r="H16" s="435"/>
      <c r="I16" s="463"/>
      <c r="J16" s="454"/>
      <c r="K16" s="435"/>
      <c r="L16" s="435"/>
      <c r="M16" s="435"/>
      <c r="N16" s="428"/>
      <c r="O16" s="479" t="s">
        <v>153</v>
      </c>
      <c r="P16" s="480">
        <v>9</v>
      </c>
      <c r="Q16" s="481" t="s">
        <v>130</v>
      </c>
      <c r="R16" s="450">
        <v>2579</v>
      </c>
      <c r="S16" s="440" t="str">
        <f>IF(ISBLANK(R16),"",VLOOKUP(R16,Inscripcion!$A$1:$E$200,2,FALSE))</f>
        <v>Joseph Andrey Jimenez Carrillo</v>
      </c>
      <c r="T16" s="441" t="str">
        <f>IF(ISBLANK(R16),"",VLOOKUP(R16,Inscripcion!$A$1:$E$200,3,FALSE))</f>
        <v>Corredores</v>
      </c>
      <c r="U16" s="442">
        <f>VLOOKUP(Q16,Rifa!$A$1:$C$100,2,FALSE)</f>
        <v>25</v>
      </c>
      <c r="V16" s="443">
        <f t="shared" si="2"/>
        <v>2579</v>
      </c>
      <c r="W16" s="451" t="str">
        <f t="shared" si="1"/>
        <v>DO</v>
      </c>
    </row>
    <row r="17" spans="2:23" ht="12" customHeight="1" x14ac:dyDescent="0.25">
      <c r="B17" s="452" t="s">
        <v>154</v>
      </c>
      <c r="C17" s="431">
        <v>10</v>
      </c>
      <c r="D17" s="432" t="str">
        <f t="shared" si="0"/>
        <v>-</v>
      </c>
      <c r="E17" s="472" t="str">
        <f>IF(ISBLANK(D17),"",IF(EXACT(D17,"-"),"BYE",VLOOKUP(D17,Inscripcion!$A$1:$E$200,2,FALSE)))</f>
        <v>BYE</v>
      </c>
      <c r="F17" s="434" t="str">
        <f>IF(EXACT(D17,"-"),"",VLOOKUP(D17,Inscripcion!$A$1:$E$200,3,FALSE))</f>
        <v/>
      </c>
      <c r="G17" s="446"/>
      <c r="H17" s="435">
        <v>2828</v>
      </c>
      <c r="I17" s="463"/>
      <c r="J17" s="463"/>
      <c r="K17" s="435"/>
      <c r="L17" s="435"/>
      <c r="M17" s="435"/>
      <c r="N17" s="428"/>
      <c r="O17" s="479" t="s">
        <v>153</v>
      </c>
      <c r="P17" s="480">
        <v>10</v>
      </c>
      <c r="Q17" s="481" t="s">
        <v>146</v>
      </c>
      <c r="R17" s="450">
        <v>2830</v>
      </c>
      <c r="S17" s="440" t="str">
        <f>IF(ISBLANK(R17),"",VLOOKUP(R17,Inscripcion!$A$1:$E$200,2,FALSE))</f>
        <v>Juan Vicente Araya Corrales</v>
      </c>
      <c r="T17" s="441" t="str">
        <f>IF(ISBLANK(R17),"",VLOOKUP(R17,Inscripcion!$A$1:$E$200,3,FALSE))</f>
        <v>Perez Zeledon</v>
      </c>
      <c r="U17" s="442">
        <f>VLOOKUP(Q17,Rifa!$A$1:$C$100,2,FALSE)</f>
        <v>57</v>
      </c>
      <c r="V17" s="443">
        <f t="shared" si="2"/>
        <v>2830</v>
      </c>
      <c r="W17" s="451" t="str">
        <f t="shared" si="1"/>
        <v>DO</v>
      </c>
    </row>
    <row r="18" spans="2:23" ht="12" customHeight="1" x14ac:dyDescent="0.25">
      <c r="B18" s="452" t="s">
        <v>154</v>
      </c>
      <c r="C18" s="431">
        <v>11</v>
      </c>
      <c r="D18" s="432" t="str">
        <f t="shared" si="0"/>
        <v>-</v>
      </c>
      <c r="E18" s="440" t="str">
        <f>IF(ISBLANK(D18),"",IF(EXACT(D18,"-"),"BYE",VLOOKUP(D18,Inscripcion!$A$1:$E$200,2,FALSE)))</f>
        <v>BYE</v>
      </c>
      <c r="F18" s="434" t="str">
        <f>IF(EXACT(D18,"-"),"",VLOOKUP(D18,Inscripcion!$A$1:$E$200,3,FALSE))</f>
        <v/>
      </c>
      <c r="G18" s="453">
        <v>2368</v>
      </c>
      <c r="H18" s="454"/>
      <c r="I18" s="463"/>
      <c r="J18" s="463"/>
      <c r="K18" s="435"/>
      <c r="L18" s="435"/>
      <c r="M18" s="435"/>
      <c r="N18" s="428"/>
      <c r="O18" s="479" t="s">
        <v>153</v>
      </c>
      <c r="P18" s="480">
        <v>11</v>
      </c>
      <c r="Q18" s="481" t="s">
        <v>121</v>
      </c>
      <c r="R18" s="450">
        <v>2754</v>
      </c>
      <c r="S18" s="440" t="str">
        <f>IF(ISBLANK(R18),"",VLOOKUP(R18,Inscripcion!$A$1:$E$200,2,FALSE))</f>
        <v>John Steve Molina Pacheco</v>
      </c>
      <c r="T18" s="441" t="str">
        <f>IF(ISBLANK(R18),"",VLOOKUP(R18,Inscripcion!$A$1:$E$200,3,FALSE))</f>
        <v>Alajuela</v>
      </c>
      <c r="U18" s="442">
        <v>40</v>
      </c>
      <c r="V18" s="443">
        <f t="shared" si="2"/>
        <v>2754</v>
      </c>
      <c r="W18" s="451" t="str">
        <f t="shared" si="1"/>
        <v>DO</v>
      </c>
    </row>
    <row r="19" spans="2:23" ht="12" customHeight="1" x14ac:dyDescent="0.25">
      <c r="B19" s="482" t="s">
        <v>156</v>
      </c>
      <c r="C19" s="459">
        <v>12</v>
      </c>
      <c r="D19" s="460">
        <f t="shared" si="0"/>
        <v>2368</v>
      </c>
      <c r="E19" s="461" t="str">
        <f>IF(ISBLANK(D19),"",IF(EXACT(D19,"-"),"BYE",VLOOKUP(D19,Inscripcion!$A$1:$E$200,2,FALSE)))</f>
        <v>Emanuel Rivera Torres</v>
      </c>
      <c r="F19" s="462" t="str">
        <f>IF(EXACT(D19,"-"),"",VLOOKUP(D19,Inscripcion!$A$1:$E$200,3,FALSE))</f>
        <v>San Jose</v>
      </c>
      <c r="G19" s="435"/>
      <c r="H19" s="463"/>
      <c r="I19" s="473">
        <v>2407</v>
      </c>
      <c r="J19" s="463"/>
      <c r="K19" s="435"/>
      <c r="L19" s="435"/>
      <c r="M19" s="435"/>
      <c r="N19" s="428"/>
      <c r="O19" s="479" t="s">
        <v>153</v>
      </c>
      <c r="P19" s="480">
        <v>12</v>
      </c>
      <c r="Q19" s="481" t="s">
        <v>137</v>
      </c>
      <c r="R19" s="450">
        <v>2498</v>
      </c>
      <c r="S19" s="440" t="str">
        <f>IF(ISBLANK(R19),"",VLOOKUP(R19,Inscripcion!$A$1:$E$200,2,FALSE))</f>
        <v>Andre Josue Salgado Bonilla</v>
      </c>
      <c r="T19" s="441" t="str">
        <f>IF(ISBLANK(R19),"",VLOOKUP(R19,Inscripcion!$A$1:$E$200,3,FALSE))</f>
        <v>Santo Domingo</v>
      </c>
      <c r="U19" s="442">
        <v>8</v>
      </c>
      <c r="V19" s="443">
        <f t="shared" si="2"/>
        <v>2498</v>
      </c>
      <c r="W19" s="451" t="str">
        <f t="shared" si="1"/>
        <v>UP</v>
      </c>
    </row>
    <row r="20" spans="2:23" ht="12" customHeight="1" x14ac:dyDescent="0.25">
      <c r="B20" s="483" t="s">
        <v>156</v>
      </c>
      <c r="C20" s="465">
        <v>13</v>
      </c>
      <c r="D20" s="466">
        <f t="shared" si="0"/>
        <v>2509</v>
      </c>
      <c r="E20" s="467" t="str">
        <f>IF(ISBLANK(D20),"",IF(EXACT(D20,"-"),"BYE",VLOOKUP(D20,Inscripcion!$A$1:$E$200,2,FALSE)))</f>
        <v>David Ruiz Vargas</v>
      </c>
      <c r="F20" s="468" t="str">
        <f>IF(EXACT(D20,"-"),"",VLOOKUP(D20,Inscripcion!$A$1:$E$200,3,FALSE))</f>
        <v>Esparza</v>
      </c>
      <c r="G20" s="435">
        <v>2509</v>
      </c>
      <c r="H20" s="463"/>
      <c r="I20" s="435"/>
      <c r="J20" s="463"/>
      <c r="K20" s="435"/>
      <c r="L20" s="435"/>
      <c r="M20" s="435"/>
      <c r="N20" s="428"/>
      <c r="O20" s="479" t="s">
        <v>153</v>
      </c>
      <c r="P20" s="480">
        <v>13</v>
      </c>
      <c r="Q20" s="481" t="s">
        <v>145</v>
      </c>
      <c r="R20" s="450">
        <v>2600</v>
      </c>
      <c r="S20" s="440" t="str">
        <f>IF(ISBLANK(R20),"",VLOOKUP(R20,Inscripcion!$A$1:$E$200,2,FALSE))</f>
        <v>Felipe Arturo Arriaga Lizano</v>
      </c>
      <c r="T20" s="441" t="str">
        <f>IF(ISBLANK(R20),"",VLOOKUP(R20,Inscripcion!$A$1:$E$200,3,FALSE))</f>
        <v>San José/UCR</v>
      </c>
      <c r="U20" s="442">
        <f>VLOOKUP(Q20,Rifa!$A$1:$C$100,2,FALSE)</f>
        <v>56</v>
      </c>
      <c r="V20" s="443">
        <f t="shared" si="2"/>
        <v>2600</v>
      </c>
      <c r="W20" s="451" t="str">
        <f t="shared" si="1"/>
        <v>DO</v>
      </c>
    </row>
    <row r="21" spans="2:23" ht="12" customHeight="1" x14ac:dyDescent="0.25">
      <c r="B21" s="452" t="s">
        <v>154</v>
      </c>
      <c r="C21" s="431">
        <v>14</v>
      </c>
      <c r="D21" s="432" t="str">
        <f t="shared" si="0"/>
        <v>-</v>
      </c>
      <c r="E21" s="472" t="str">
        <f>IF(ISBLANK(D21),"",IF(EXACT(D21,"-"),"BYE",VLOOKUP(D21,Inscripcion!$A$1:$E$200,2,FALSE)))</f>
        <v>BYE</v>
      </c>
      <c r="F21" s="434" t="str">
        <f>IF(EXACT(D21,"-"),"",VLOOKUP(D21,Inscripcion!$A$1:$E$200,3,FALSE))</f>
        <v/>
      </c>
      <c r="G21" s="446"/>
      <c r="H21" s="473">
        <v>2407</v>
      </c>
      <c r="I21" s="435"/>
      <c r="J21" s="463"/>
      <c r="K21" s="435"/>
      <c r="L21" s="435"/>
      <c r="M21" s="435"/>
      <c r="N21" s="428"/>
      <c r="O21" s="479" t="s">
        <v>153</v>
      </c>
      <c r="P21" s="480">
        <v>14</v>
      </c>
      <c r="Q21" s="481" t="s">
        <v>138</v>
      </c>
      <c r="R21" s="450">
        <v>2895</v>
      </c>
      <c r="S21" s="440" t="str">
        <f>IF(ISBLANK(R21),"",VLOOKUP(R21,Inscripcion!$A$1:$E$200,2,FALSE))</f>
        <v>Andres Jose Vega Valerio</v>
      </c>
      <c r="T21" s="441" t="str">
        <f>IF(ISBLANK(R21),"",VLOOKUP(R21,Inscripcion!$A$1:$E$200,3,FALSE))</f>
        <v>Alajuela</v>
      </c>
      <c r="U21" s="442">
        <f>VLOOKUP(Q21,Rifa!$A$1:$C$100,2,FALSE)</f>
        <v>41</v>
      </c>
      <c r="V21" s="443">
        <f t="shared" si="2"/>
        <v>2895</v>
      </c>
      <c r="W21" s="451" t="str">
        <f t="shared" si="1"/>
        <v>DO</v>
      </c>
    </row>
    <row r="22" spans="2:23" ht="12" customHeight="1" x14ac:dyDescent="0.25">
      <c r="B22" s="484"/>
      <c r="C22" s="431">
        <v>15</v>
      </c>
      <c r="D22" s="432" t="str">
        <f t="shared" si="0"/>
        <v>-</v>
      </c>
      <c r="E22" s="440" t="str">
        <f>IF(ISBLANK(D22),"",IF(EXACT(D22,"-"),"BYE",VLOOKUP(D22,Inscripcion!$A$1:$E$200,2,FALSE)))</f>
        <v>BYE</v>
      </c>
      <c r="F22" s="434" t="str">
        <f>IF(EXACT(D22,"-"),"",VLOOKUP(D22,Inscripcion!$A$1:$E$200,3,FALSE))</f>
        <v/>
      </c>
      <c r="G22" s="453">
        <v>2407</v>
      </c>
      <c r="H22" s="435"/>
      <c r="I22" s="435"/>
      <c r="J22" s="463"/>
      <c r="K22" s="435"/>
      <c r="L22" s="435"/>
      <c r="M22" s="435"/>
      <c r="N22" s="428"/>
      <c r="O22" s="479" t="s">
        <v>153</v>
      </c>
      <c r="P22" s="480">
        <v>15</v>
      </c>
      <c r="Q22" s="481" t="s">
        <v>129</v>
      </c>
      <c r="R22" s="450">
        <v>2897</v>
      </c>
      <c r="S22" s="440" t="str">
        <f>IF(ISBLANK(R22),"",VLOOKUP(R22,Inscripcion!$A$1:$E$200,2,FALSE))</f>
        <v>Alejandro Pereira Gutierrez</v>
      </c>
      <c r="T22" s="441" t="str">
        <f>IF(ISBLANK(R22),"",VLOOKUP(R22,Inscripcion!$A$1:$E$200,3,FALSE))</f>
        <v>Escazú</v>
      </c>
      <c r="U22" s="442">
        <f>VLOOKUP(Q22,Rifa!$A$1:$C$100,2,FALSE)</f>
        <v>24</v>
      </c>
      <c r="V22" s="443">
        <f t="shared" si="2"/>
        <v>2897</v>
      </c>
      <c r="W22" s="451" t="str">
        <f t="shared" si="1"/>
        <v>DO</v>
      </c>
    </row>
    <row r="23" spans="2:23" ht="12" customHeight="1" x14ac:dyDescent="0.25">
      <c r="B23" s="485" t="s">
        <v>157</v>
      </c>
      <c r="C23" s="486">
        <v>16</v>
      </c>
      <c r="D23" s="487">
        <f t="shared" si="0"/>
        <v>2407</v>
      </c>
      <c r="E23" s="488" t="str">
        <f>IF(ISBLANK(D23),"",IF(EXACT(D23,"-"),"BYE",VLOOKUP(D23,Inscripcion!$A$1:$E$200,2,FALSE)))</f>
        <v>Steven Aguilar Víquez</v>
      </c>
      <c r="F23" s="489" t="str">
        <f>IF(EXACT(D23,"-"),"",VLOOKUP(D23,Inscripcion!$A$1:$E$200,3,FALSE))</f>
        <v>Alajuela</v>
      </c>
      <c r="G23" s="435"/>
      <c r="H23" s="435"/>
      <c r="I23" s="435"/>
      <c r="J23" s="435"/>
      <c r="K23" s="490">
        <v>2582</v>
      </c>
      <c r="L23" s="435"/>
      <c r="M23" s="435"/>
      <c r="N23" s="428"/>
      <c r="O23" s="479" t="s">
        <v>153</v>
      </c>
      <c r="P23" s="480">
        <v>16</v>
      </c>
      <c r="Q23" s="481" t="s">
        <v>122</v>
      </c>
      <c r="R23" s="450">
        <v>2828</v>
      </c>
      <c r="S23" s="440" t="str">
        <f>IF(ISBLANK(R23),"",VLOOKUP(R23,Inscripcion!$A$1:$E$200,2,FALSE))</f>
        <v>Mauro Ugarte Meza</v>
      </c>
      <c r="T23" s="441" t="str">
        <f>IF(ISBLANK(R23),"",VLOOKUP(R23,Inscripcion!$A$1:$E$200,3,FALSE))</f>
        <v>Esparza</v>
      </c>
      <c r="U23" s="442">
        <f>VLOOKUP(Q23,Rifa!$A$1:$C$100,2,FALSE)</f>
        <v>9</v>
      </c>
      <c r="V23" s="443">
        <f t="shared" si="2"/>
        <v>2828</v>
      </c>
      <c r="W23" s="451" t="str">
        <f t="shared" si="1"/>
        <v>UP</v>
      </c>
    </row>
    <row r="24" spans="2:23" ht="12" customHeight="1" x14ac:dyDescent="0.25">
      <c r="B24" s="491" t="s">
        <v>157</v>
      </c>
      <c r="C24" s="465">
        <v>17</v>
      </c>
      <c r="D24" s="466">
        <f t="shared" si="0"/>
        <v>3499</v>
      </c>
      <c r="E24" s="467" t="str">
        <f>IF(ISBLANK(D24),"",IF(EXACT(D24,"-"),"BYE",VLOOKUP(D24,Inscripcion!$A$1:$E$200,2,FALSE)))</f>
        <v>Esteban Murillo Chaves</v>
      </c>
      <c r="F24" s="468" t="str">
        <f>IF(EXACT(D24,"-"),"",VLOOKUP(D24,Inscripcion!$A$1:$E$200,3,FALSE))</f>
        <v>Perez Zeledon</v>
      </c>
      <c r="G24" s="435">
        <v>3499</v>
      </c>
      <c r="H24" s="435"/>
      <c r="I24" s="435"/>
      <c r="J24" s="435"/>
      <c r="K24" s="446"/>
      <c r="L24" s="435"/>
      <c r="M24" s="435"/>
      <c r="N24" s="428"/>
      <c r="O24" s="492" t="s">
        <v>153</v>
      </c>
      <c r="P24" s="493">
        <v>17</v>
      </c>
      <c r="Q24" s="494" t="s">
        <v>147</v>
      </c>
      <c r="R24" s="450">
        <v>3333</v>
      </c>
      <c r="S24" s="440" t="str">
        <f>IF(ISBLANK(R24),"",VLOOKUP(R24,Inscripcion!$A$1:$E$200,2,FALSE))</f>
        <v>Mario Andres Rojas Varela</v>
      </c>
      <c r="T24" s="441" t="str">
        <f>IF(ISBLANK(R24),"",VLOOKUP(R24,Inscripcion!$A$1:$E$200,3,FALSE))</f>
        <v>San Carlos</v>
      </c>
      <c r="U24" s="442">
        <f>VLOOKUP(Q24,Rifa!$A$1:$C$100,2,FALSE)</f>
        <v>60</v>
      </c>
      <c r="V24" s="443">
        <f t="shared" si="2"/>
        <v>3333</v>
      </c>
      <c r="W24" s="451" t="str">
        <f t="shared" si="1"/>
        <v>DO</v>
      </c>
    </row>
    <row r="25" spans="2:23" ht="12" customHeight="1" x14ac:dyDescent="0.25">
      <c r="B25" s="484"/>
      <c r="C25" s="431">
        <v>18</v>
      </c>
      <c r="D25" s="432" t="str">
        <f t="shared" si="0"/>
        <v>-</v>
      </c>
      <c r="E25" s="472" t="str">
        <f>IF(ISBLANK(D25),"",IF(EXACT(D25,"-"),"BYE",VLOOKUP(D25,Inscripcion!$A$1:$E$200,2,FALSE)))</f>
        <v>BYE</v>
      </c>
      <c r="F25" s="434" t="str">
        <f>IF(EXACT(D25,"-"),"",VLOOKUP(D25,Inscripcion!$A$1:$E$200,3,FALSE))</f>
        <v/>
      </c>
      <c r="G25" s="446"/>
      <c r="H25" s="435">
        <v>3499</v>
      </c>
      <c r="I25" s="435"/>
      <c r="J25" s="463"/>
      <c r="K25" s="463"/>
      <c r="L25" s="435"/>
      <c r="M25" s="435"/>
      <c r="N25" s="428"/>
      <c r="O25" s="492" t="s">
        <v>153</v>
      </c>
      <c r="P25" s="493">
        <v>18</v>
      </c>
      <c r="Q25" s="494" t="s">
        <v>158</v>
      </c>
      <c r="R25" s="450"/>
      <c r="S25" s="440" t="str">
        <f>IF(ISBLANK(R25),"",VLOOKUP(R25,Inscripcion!$A$1:$E$200,2,FALSE))</f>
        <v/>
      </c>
      <c r="T25" s="441" t="str">
        <f>IF(ISBLANK(R25),"",VLOOKUP(R25,Inscripcion!$A$1:$E$200,3,FALSE))</f>
        <v/>
      </c>
      <c r="U25" s="442" t="e">
        <f>VLOOKUP(Q25,Rifa!$A$1:$C$100,2,FALSE)</f>
        <v>#N/A</v>
      </c>
      <c r="V25" s="443" t="str">
        <f>IF(ISBLANK(R25), "-", R25)</f>
        <v>-</v>
      </c>
      <c r="W25" s="451" t="e">
        <f t="shared" si="1"/>
        <v>#N/A</v>
      </c>
    </row>
    <row r="26" spans="2:23" ht="12" customHeight="1" x14ac:dyDescent="0.25">
      <c r="B26" s="452" t="s">
        <v>154</v>
      </c>
      <c r="C26" s="431">
        <v>19</v>
      </c>
      <c r="D26" s="432" t="str">
        <f t="shared" si="0"/>
        <v>-</v>
      </c>
      <c r="E26" s="440" t="str">
        <f>IF(ISBLANK(D26),"",IF(EXACT(D26,"-"),"BYE",VLOOKUP(D26,Inscripcion!$A$1:$E$200,2,FALSE)))</f>
        <v>BYE</v>
      </c>
      <c r="F26" s="434" t="str">
        <f>IF(EXACT(D26,"-"),"",VLOOKUP(D26,Inscripcion!$A$1:$E$200,3,FALSE))</f>
        <v/>
      </c>
      <c r="G26" s="453">
        <v>1547</v>
      </c>
      <c r="H26" s="454"/>
      <c r="I26" s="435"/>
      <c r="J26" s="463"/>
      <c r="K26" s="463"/>
      <c r="L26" s="435"/>
      <c r="M26" s="435"/>
      <c r="N26" s="428"/>
      <c r="O26" s="492" t="s">
        <v>153</v>
      </c>
      <c r="P26" s="493">
        <v>19</v>
      </c>
      <c r="Q26" s="494" t="s">
        <v>159</v>
      </c>
      <c r="R26" s="450"/>
      <c r="S26" s="440" t="str">
        <f>IF(ISBLANK(R26),"",VLOOKUP(R26,Inscripcion!$A$1:$E$200,2,FALSE))</f>
        <v/>
      </c>
      <c r="T26" s="441" t="str">
        <f>IF(ISBLANK(R26),"",VLOOKUP(R26,Inscripcion!$A$1:$E$200,3,FALSE))</f>
        <v/>
      </c>
      <c r="U26" s="442" t="e">
        <f>VLOOKUP(Q26,Rifa!$A$1:$C$100,2,FALSE)</f>
        <v>#N/A</v>
      </c>
      <c r="V26" s="443" t="str">
        <f t="shared" ref="V26:V39" si="3">IF(ISBLANK(R26),"-",R26)</f>
        <v>-</v>
      </c>
      <c r="W26" s="451" t="e">
        <f t="shared" si="1"/>
        <v>#N/A</v>
      </c>
    </row>
    <row r="27" spans="2:23" ht="12" customHeight="1" x14ac:dyDescent="0.25">
      <c r="B27" s="482" t="s">
        <v>156</v>
      </c>
      <c r="C27" s="459">
        <v>20</v>
      </c>
      <c r="D27" s="460">
        <f t="shared" si="0"/>
        <v>1547</v>
      </c>
      <c r="E27" s="461" t="str">
        <f>IF(ISBLANK(D27),"",IF(EXACT(D27,"-"),"BYE",VLOOKUP(D27,Inscripcion!$A$1:$E$200,2,FALSE)))</f>
        <v>Skawell Humberto Picado Camacho</v>
      </c>
      <c r="F27" s="462" t="str">
        <f>IF(EXACT(D27,"-"),"",VLOOKUP(D27,Inscripcion!$A$1:$E$200,3,FALSE))</f>
        <v>Aserri</v>
      </c>
      <c r="G27" s="435"/>
      <c r="H27" s="463"/>
      <c r="I27" s="435">
        <v>2897</v>
      </c>
      <c r="J27" s="463"/>
      <c r="K27" s="463"/>
      <c r="L27" s="435"/>
      <c r="M27" s="435"/>
      <c r="N27" s="428"/>
      <c r="O27" s="492" t="s">
        <v>153</v>
      </c>
      <c r="P27" s="493">
        <v>20</v>
      </c>
      <c r="Q27" s="494" t="s">
        <v>160</v>
      </c>
      <c r="R27" s="450"/>
      <c r="S27" s="440" t="str">
        <f>IF(ISBLANK(R27),"",VLOOKUP(R27,Inscripcion!$A$1:$E$200,2,FALSE))</f>
        <v/>
      </c>
      <c r="T27" s="441" t="str">
        <f>IF(ISBLANK(R27),"",VLOOKUP(R27,Inscripcion!$A$1:$E$200,3,FALSE))</f>
        <v/>
      </c>
      <c r="U27" s="442" t="e">
        <f>VLOOKUP(Q27,Rifa!$A$1:$C$100,2,FALSE)</f>
        <v>#N/A</v>
      </c>
      <c r="V27" s="443" t="str">
        <f t="shared" si="3"/>
        <v>-</v>
      </c>
      <c r="W27" s="451" t="e">
        <f t="shared" si="1"/>
        <v>#N/A</v>
      </c>
    </row>
    <row r="28" spans="2:23" ht="12" customHeight="1" x14ac:dyDescent="0.25">
      <c r="B28" s="483" t="s">
        <v>156</v>
      </c>
      <c r="C28" s="465">
        <v>21</v>
      </c>
      <c r="D28" s="466">
        <f t="shared" si="0"/>
        <v>3508</v>
      </c>
      <c r="E28" s="467" t="str">
        <f>IF(ISBLANK(D28),"",IF(EXACT(D28,"-"),"BYE",VLOOKUP(D28,Inscripcion!$A$1:$E$200,2,FALSE)))</f>
        <v>Pablo Arce Rojas</v>
      </c>
      <c r="F28" s="468" t="str">
        <f>IF(EXACT(D28,"-"),"",VLOOKUP(D28,Inscripcion!$A$1:$E$200,3,FALSE))</f>
        <v>San Carlos</v>
      </c>
      <c r="G28" s="435">
        <v>3508</v>
      </c>
      <c r="H28" s="463"/>
      <c r="I28" s="454"/>
      <c r="J28" s="463"/>
      <c r="K28" s="463"/>
      <c r="L28" s="435"/>
      <c r="M28" s="435"/>
      <c r="N28" s="428"/>
      <c r="O28" s="492" t="s">
        <v>153</v>
      </c>
      <c r="P28" s="493">
        <v>21</v>
      </c>
      <c r="Q28" s="494" t="s">
        <v>161</v>
      </c>
      <c r="R28" s="450"/>
      <c r="S28" s="440" t="str">
        <f>IF(ISBLANK(R28),"",VLOOKUP(R28,Inscripcion!$A$1:$E$200,2,FALSE))</f>
        <v/>
      </c>
      <c r="T28" s="441" t="str">
        <f>IF(ISBLANK(R28),"",VLOOKUP(R28,Inscripcion!$A$1:$E$200,3,FALSE))</f>
        <v/>
      </c>
      <c r="U28" s="442" t="e">
        <f>VLOOKUP(Q28,Rifa!$A$1:$C$100,2,FALSE)</f>
        <v>#N/A</v>
      </c>
      <c r="V28" s="443" t="str">
        <f t="shared" si="3"/>
        <v>-</v>
      </c>
      <c r="W28" s="451" t="e">
        <f t="shared" si="1"/>
        <v>#N/A</v>
      </c>
    </row>
    <row r="29" spans="2:23" ht="12" customHeight="1" x14ac:dyDescent="0.25">
      <c r="B29" s="452" t="s">
        <v>154</v>
      </c>
      <c r="C29" s="431">
        <v>22</v>
      </c>
      <c r="D29" s="432" t="str">
        <f t="shared" si="0"/>
        <v>-</v>
      </c>
      <c r="E29" s="472" t="str">
        <f>IF(ISBLANK(D29),"",IF(EXACT(D29,"-"),"BYE",VLOOKUP(D29,Inscripcion!$A$1:$E$200,2,FALSE)))</f>
        <v>BYE</v>
      </c>
      <c r="F29" s="434" t="str">
        <f>IF(EXACT(D29,"-"),"",VLOOKUP(D29,Inscripcion!$A$1:$E$200,3,FALSE))</f>
        <v/>
      </c>
      <c r="G29" s="446"/>
      <c r="H29" s="473">
        <v>2897</v>
      </c>
      <c r="I29" s="463"/>
      <c r="J29" s="463"/>
      <c r="K29" s="463"/>
      <c r="L29" s="435"/>
      <c r="M29" s="435"/>
      <c r="N29" s="428"/>
      <c r="O29" s="492" t="s">
        <v>153</v>
      </c>
      <c r="P29" s="493">
        <v>22</v>
      </c>
      <c r="Q29" s="494" t="s">
        <v>162</v>
      </c>
      <c r="R29" s="450"/>
      <c r="S29" s="440" t="str">
        <f>IF(ISBLANK(R29),"",VLOOKUP(R29,Inscripcion!$A$1:$E$200,2,FALSE))</f>
        <v/>
      </c>
      <c r="T29" s="441" t="str">
        <f>IF(ISBLANK(R29),"",VLOOKUP(R29,Inscripcion!$A$1:$E$200,3,FALSE))</f>
        <v/>
      </c>
      <c r="U29" s="442" t="e">
        <f>VLOOKUP(Q29,Rifa!$A$1:$C$100,2,FALSE)</f>
        <v>#N/A</v>
      </c>
      <c r="V29" s="443" t="str">
        <f t="shared" si="3"/>
        <v>-</v>
      </c>
      <c r="W29" s="451" t="e">
        <f t="shared" si="1"/>
        <v>#N/A</v>
      </c>
    </row>
    <row r="30" spans="2:23" ht="12" customHeight="1" x14ac:dyDescent="0.25">
      <c r="B30" s="452" t="s">
        <v>154</v>
      </c>
      <c r="C30" s="431">
        <v>23</v>
      </c>
      <c r="D30" s="432" t="str">
        <f t="shared" si="0"/>
        <v>-</v>
      </c>
      <c r="E30" s="440" t="str">
        <f>IF(ISBLANK(D30),"",IF(EXACT(D30,"-"),"BYE",VLOOKUP(D30,Inscripcion!$A$1:$E$200,2,FALSE)))</f>
        <v>BYE</v>
      </c>
      <c r="F30" s="434" t="str">
        <f>IF(EXACT(D30,"-"),"",VLOOKUP(D30,Inscripcion!$A$1:$E$200,3,FALSE))</f>
        <v/>
      </c>
      <c r="G30" s="453">
        <v>2897</v>
      </c>
      <c r="H30" s="435"/>
      <c r="I30" s="463"/>
      <c r="J30" s="463"/>
      <c r="K30" s="463"/>
      <c r="L30" s="435"/>
      <c r="M30" s="435"/>
      <c r="N30" s="428"/>
      <c r="O30" s="492" t="s">
        <v>153</v>
      </c>
      <c r="P30" s="493">
        <v>23</v>
      </c>
      <c r="Q30" s="494" t="s">
        <v>163</v>
      </c>
      <c r="R30" s="450"/>
      <c r="S30" s="440" t="str">
        <f>IF(ISBLANK(R30),"",VLOOKUP(R30,Inscripcion!$A$1:$E$200,2,FALSE))</f>
        <v/>
      </c>
      <c r="T30" s="441" t="str">
        <f>IF(ISBLANK(R30),"",VLOOKUP(R30,Inscripcion!$A$1:$E$200,3,FALSE))</f>
        <v/>
      </c>
      <c r="U30" s="442" t="e">
        <f>VLOOKUP(Q30,Rifa!$A$1:$C$100,2,FALSE)</f>
        <v>#N/A</v>
      </c>
      <c r="V30" s="443" t="str">
        <f t="shared" si="3"/>
        <v>-</v>
      </c>
      <c r="W30" s="451" t="e">
        <f t="shared" si="1"/>
        <v>#N/A</v>
      </c>
    </row>
    <row r="31" spans="2:23" ht="12" customHeight="1" x14ac:dyDescent="0.25">
      <c r="B31" s="474" t="s">
        <v>155</v>
      </c>
      <c r="C31" s="475">
        <v>24</v>
      </c>
      <c r="D31" s="476">
        <f t="shared" si="0"/>
        <v>2897</v>
      </c>
      <c r="E31" s="477" t="str">
        <f>IF(ISBLANK(D31),"",IF(EXACT(D31,"-"),"BYE",VLOOKUP(D31,Inscripcion!$A$1:$E$200,2,FALSE)))</f>
        <v>Alejandro Pereira Gutierrez</v>
      </c>
      <c r="F31" s="478" t="str">
        <f>IF(EXACT(D31,"-"),"",VLOOKUP(D31,Inscripcion!$A$1:$E$200,3,FALSE))</f>
        <v>Escazú</v>
      </c>
      <c r="G31" s="435"/>
      <c r="H31" s="435"/>
      <c r="I31" s="463"/>
      <c r="J31" s="473">
        <v>2897</v>
      </c>
      <c r="K31" s="463"/>
      <c r="L31" s="435"/>
      <c r="M31" s="435"/>
      <c r="N31" s="428"/>
      <c r="O31" s="492" t="s">
        <v>153</v>
      </c>
      <c r="P31" s="493">
        <v>24</v>
      </c>
      <c r="Q31" s="494" t="s">
        <v>164</v>
      </c>
      <c r="R31" s="450"/>
      <c r="S31" s="440" t="str">
        <f>IF(ISBLANK(R31),"",VLOOKUP(R31,Inscripcion!$A$1:$E$200,2,FALSE))</f>
        <v/>
      </c>
      <c r="T31" s="441" t="str">
        <f>IF(ISBLANK(R31),"",VLOOKUP(R31,Inscripcion!$A$1:$E$200,3,FALSE))</f>
        <v/>
      </c>
      <c r="U31" s="442" t="e">
        <f>VLOOKUP(Q31,Rifa!$A$1:$C$100,2,FALSE)</f>
        <v>#N/A</v>
      </c>
      <c r="V31" s="443" t="str">
        <f t="shared" si="3"/>
        <v>-</v>
      </c>
      <c r="W31" s="451" t="e">
        <f t="shared" si="1"/>
        <v>#N/A</v>
      </c>
    </row>
    <row r="32" spans="2:23" ht="12" customHeight="1" x14ac:dyDescent="0.25">
      <c r="B32" s="464" t="s">
        <v>155</v>
      </c>
      <c r="C32" s="465">
        <v>25</v>
      </c>
      <c r="D32" s="466">
        <f t="shared" si="0"/>
        <v>2579</v>
      </c>
      <c r="E32" s="467" t="str">
        <f>IF(ISBLANK(D32),"",IF(EXACT(D32,"-"),"BYE",VLOOKUP(D32,Inscripcion!$A$1:$E$200,2,FALSE)))</f>
        <v>Joseph Andrey Jimenez Carrillo</v>
      </c>
      <c r="F32" s="468" t="str">
        <f>IF(EXACT(D32,"-"),"",VLOOKUP(D32,Inscripcion!$A$1:$E$200,3,FALSE))</f>
        <v>Corredores</v>
      </c>
      <c r="G32" s="435">
        <v>2579</v>
      </c>
      <c r="H32" s="435"/>
      <c r="I32" s="463"/>
      <c r="J32" s="435"/>
      <c r="K32" s="463"/>
      <c r="L32" s="435"/>
      <c r="M32" s="435"/>
      <c r="N32" s="428"/>
      <c r="O32" s="492" t="s">
        <v>153</v>
      </c>
      <c r="P32" s="493">
        <v>25</v>
      </c>
      <c r="Q32" s="494" t="s">
        <v>165</v>
      </c>
      <c r="R32" s="450"/>
      <c r="S32" s="440" t="str">
        <f>IF(ISBLANK(R32),"",VLOOKUP(R32,Inscripcion!$A$1:$E$200,2,FALSE))</f>
        <v/>
      </c>
      <c r="T32" s="441" t="str">
        <f>IF(ISBLANK(R32),"",VLOOKUP(R32,Inscripcion!$A$1:$E$200,3,FALSE))</f>
        <v/>
      </c>
      <c r="U32" s="442" t="e">
        <f>VLOOKUP(Q32,Rifa!$A$1:$C$100,2,FALSE)</f>
        <v>#N/A</v>
      </c>
      <c r="V32" s="443" t="str">
        <f t="shared" si="3"/>
        <v>-</v>
      </c>
      <c r="W32" s="451" t="e">
        <f t="shared" si="1"/>
        <v>#N/A</v>
      </c>
    </row>
    <row r="33" spans="2:23" ht="12" customHeight="1" x14ac:dyDescent="0.25">
      <c r="B33" s="452" t="s">
        <v>154</v>
      </c>
      <c r="C33" s="431">
        <v>26</v>
      </c>
      <c r="D33" s="432" t="str">
        <f t="shared" si="0"/>
        <v>-</v>
      </c>
      <c r="E33" s="472" t="str">
        <f>IF(ISBLANK(D33),"",IF(EXACT(D33,"-"),"BYE",VLOOKUP(D33,Inscripcion!$A$1:$E$200,2,FALSE)))</f>
        <v>BYE</v>
      </c>
      <c r="F33" s="434" t="str">
        <f>IF(EXACT(D33,"-"),"",VLOOKUP(D33,Inscripcion!$A$1:$E$200,3,FALSE))</f>
        <v/>
      </c>
      <c r="G33" s="446"/>
      <c r="H33" s="435">
        <v>2579</v>
      </c>
      <c r="I33" s="463"/>
      <c r="J33" s="435"/>
      <c r="K33" s="463"/>
      <c r="L33" s="435"/>
      <c r="M33" s="435"/>
      <c r="N33" s="428"/>
      <c r="O33" s="492" t="s">
        <v>153</v>
      </c>
      <c r="P33" s="493">
        <v>26</v>
      </c>
      <c r="Q33" s="494" t="s">
        <v>166</v>
      </c>
      <c r="R33" s="450"/>
      <c r="S33" s="440" t="str">
        <f>IF(ISBLANK(R33),"",VLOOKUP(R33,Inscripcion!$A$1:$E$200,2,FALSE))</f>
        <v/>
      </c>
      <c r="T33" s="441" t="str">
        <f>IF(ISBLANK(R33),"",VLOOKUP(R33,Inscripcion!$A$1:$E$200,3,FALSE))</f>
        <v/>
      </c>
      <c r="U33" s="442" t="e">
        <f>VLOOKUP(Q33,Rifa!$A$1:$C$100,2,FALSE)</f>
        <v>#N/A</v>
      </c>
      <c r="V33" s="443" t="str">
        <f t="shared" si="3"/>
        <v>-</v>
      </c>
      <c r="W33" s="451" t="e">
        <f t="shared" si="1"/>
        <v>#N/A</v>
      </c>
    </row>
    <row r="34" spans="2:23" ht="12" customHeight="1" x14ac:dyDescent="0.25">
      <c r="B34" s="452" t="s">
        <v>154</v>
      </c>
      <c r="C34" s="431">
        <v>27</v>
      </c>
      <c r="D34" s="432" t="str">
        <f t="shared" si="0"/>
        <v>-</v>
      </c>
      <c r="E34" s="440" t="str">
        <f>IF(ISBLANK(D34),"",IF(EXACT(D34,"-"),"BYE",VLOOKUP(D34,Inscripcion!$A$1:$E$200,2,FALSE)))</f>
        <v>BYE</v>
      </c>
      <c r="F34" s="434" t="str">
        <f>IF(EXACT(D34,"-"),"",VLOOKUP(D34,Inscripcion!$A$1:$E$200,3,FALSE))</f>
        <v/>
      </c>
      <c r="G34" s="453">
        <v>3438</v>
      </c>
      <c r="H34" s="454"/>
      <c r="I34" s="463"/>
      <c r="J34" s="435"/>
      <c r="K34" s="463"/>
      <c r="L34" s="435"/>
      <c r="M34" s="435"/>
      <c r="N34" s="428"/>
      <c r="O34" s="492" t="s">
        <v>153</v>
      </c>
      <c r="P34" s="493">
        <v>27</v>
      </c>
      <c r="Q34" s="494" t="s">
        <v>167</v>
      </c>
      <c r="R34" s="450"/>
      <c r="S34" s="440" t="str">
        <f>IF(ISBLANK(R34),"",VLOOKUP(R34,Inscripcion!$A$1:$E$200,2,FALSE))</f>
        <v/>
      </c>
      <c r="T34" s="441" t="str">
        <f>IF(ISBLANK(R34),"",VLOOKUP(R34,Inscripcion!$A$1:$E$200,3,FALSE))</f>
        <v/>
      </c>
      <c r="U34" s="442" t="e">
        <f>VLOOKUP(Q34,Rifa!$A$1:$C$100,2,FALSE)</f>
        <v>#N/A</v>
      </c>
      <c r="V34" s="443" t="str">
        <f t="shared" si="3"/>
        <v>-</v>
      </c>
      <c r="W34" s="451" t="e">
        <f t="shared" si="1"/>
        <v>#N/A</v>
      </c>
    </row>
    <row r="35" spans="2:23" ht="12" customHeight="1" x14ac:dyDescent="0.25">
      <c r="B35" s="458" t="s">
        <v>155</v>
      </c>
      <c r="C35" s="459">
        <v>28</v>
      </c>
      <c r="D35" s="460">
        <f t="shared" si="0"/>
        <v>3438</v>
      </c>
      <c r="E35" s="461" t="str">
        <f>IF(ISBLANK(D35),"",IF(EXACT(D35,"-"),"BYE",VLOOKUP(D35,Inscripcion!$A$1:$E$200,2,FALSE)))</f>
        <v>Michael Lu Lu</v>
      </c>
      <c r="F35" s="462" t="str">
        <f>IF(EXACT(D35,"-"),"",VLOOKUP(D35,Inscripcion!$A$1:$E$200,3,FALSE))</f>
        <v>San Jose</v>
      </c>
      <c r="G35" s="435"/>
      <c r="H35" s="463"/>
      <c r="I35" s="473">
        <v>2579</v>
      </c>
      <c r="J35" s="435"/>
      <c r="K35" s="463"/>
      <c r="L35" s="435"/>
      <c r="M35" s="435"/>
      <c r="N35" s="428"/>
      <c r="O35" s="492" t="s">
        <v>153</v>
      </c>
      <c r="P35" s="493">
        <v>28</v>
      </c>
      <c r="Q35" s="494" t="s">
        <v>168</v>
      </c>
      <c r="R35" s="450"/>
      <c r="S35" s="440" t="str">
        <f>IF(ISBLANK(R35),"",VLOOKUP(R35,Inscripcion!$A$1:$E$200,2,FALSE))</f>
        <v/>
      </c>
      <c r="T35" s="441" t="str">
        <f>IF(ISBLANK(R35),"",VLOOKUP(R35,Inscripcion!$A$1:$E$200,3,FALSE))</f>
        <v/>
      </c>
      <c r="U35" s="442" t="e">
        <f>VLOOKUP(Q35,Rifa!$A$1:$C$100,2,FALSE)</f>
        <v>#N/A</v>
      </c>
      <c r="V35" s="443" t="str">
        <f t="shared" si="3"/>
        <v>-</v>
      </c>
      <c r="W35" s="451" t="e">
        <f t="shared" si="1"/>
        <v>#N/A</v>
      </c>
    </row>
    <row r="36" spans="2:23" ht="12" customHeight="1" x14ac:dyDescent="0.25">
      <c r="B36" s="464" t="s">
        <v>155</v>
      </c>
      <c r="C36" s="465">
        <v>29</v>
      </c>
      <c r="D36" s="466">
        <f t="shared" si="0"/>
        <v>3877</v>
      </c>
      <c r="E36" s="467" t="str">
        <f>IF(ISBLANK(D36),"",IF(EXACT(D36,"-"),"BYE",VLOOKUP(D36,Inscripcion!$A$1:$E$200,2,FALSE)))</f>
        <v>Cristopher Cascante Marin</v>
      </c>
      <c r="F36" s="468" t="str">
        <f>IF(EXACT(D36,"-"),"",VLOOKUP(D36,Inscripcion!$A$1:$E$200,3,FALSE))</f>
        <v>Escazu</v>
      </c>
      <c r="G36" s="435">
        <v>3877</v>
      </c>
      <c r="H36" s="463"/>
      <c r="I36" s="435"/>
      <c r="J36" s="435"/>
      <c r="K36" s="463"/>
      <c r="L36" s="435"/>
      <c r="M36" s="435"/>
      <c r="N36" s="428"/>
      <c r="O36" s="492" t="s">
        <v>153</v>
      </c>
      <c r="P36" s="493">
        <v>29</v>
      </c>
      <c r="Q36" s="494" t="s">
        <v>169</v>
      </c>
      <c r="R36" s="450"/>
      <c r="S36" s="440" t="str">
        <f>IF(ISBLANK(R36),"",VLOOKUP(R36,Inscripcion!$A$1:$E$200,2,FALSE))</f>
        <v/>
      </c>
      <c r="T36" s="441" t="str">
        <f>IF(ISBLANK(R36),"",VLOOKUP(R36,Inscripcion!$A$1:$E$200,3,FALSE))</f>
        <v/>
      </c>
      <c r="U36" s="442" t="e">
        <f>VLOOKUP(Q36,Rifa!$A$1:$C$100,2,FALSE)</f>
        <v>#N/A</v>
      </c>
      <c r="V36" s="443" t="str">
        <f t="shared" si="3"/>
        <v>-</v>
      </c>
      <c r="W36" s="451" t="e">
        <f t="shared" si="1"/>
        <v>#N/A</v>
      </c>
    </row>
    <row r="37" spans="2:23" ht="12" customHeight="1" x14ac:dyDescent="0.25">
      <c r="B37" s="452" t="s">
        <v>154</v>
      </c>
      <c r="C37" s="431">
        <v>30</v>
      </c>
      <c r="D37" s="432" t="str">
        <f t="shared" si="0"/>
        <v>-</v>
      </c>
      <c r="E37" s="472" t="str">
        <f>IF(ISBLANK(D37),"",IF(EXACT(D37,"-"),"BYE",VLOOKUP(D37,Inscripcion!$A$1:$E$200,2,FALSE)))</f>
        <v>BYE</v>
      </c>
      <c r="F37" s="434" t="str">
        <f>IF(EXACT(D37,"-"),"",VLOOKUP(D37,Inscripcion!$A$1:$E$200,3,FALSE))</f>
        <v/>
      </c>
      <c r="G37" s="446"/>
      <c r="H37" s="473">
        <v>2400</v>
      </c>
      <c r="I37" s="435"/>
      <c r="J37" s="435"/>
      <c r="K37" s="463"/>
      <c r="L37" s="435"/>
      <c r="M37" s="435"/>
      <c r="N37" s="428"/>
      <c r="O37" s="492" t="s">
        <v>153</v>
      </c>
      <c r="P37" s="493">
        <v>30</v>
      </c>
      <c r="Q37" s="494" t="s">
        <v>170</v>
      </c>
      <c r="R37" s="450"/>
      <c r="S37" s="440" t="str">
        <f>IF(ISBLANK(R37),"",VLOOKUP(R37,Inscripcion!$A$1:$E$200,2,FALSE))</f>
        <v/>
      </c>
      <c r="T37" s="441" t="str">
        <f>IF(ISBLANK(R37),"",VLOOKUP(R37,Inscripcion!$A$1:$E$200,3,FALSE))</f>
        <v/>
      </c>
      <c r="U37" s="442" t="e">
        <f>VLOOKUP(Q37,Rifa!$A$1:$C$100,2,FALSE)</f>
        <v>#N/A</v>
      </c>
      <c r="V37" s="443" t="str">
        <f t="shared" si="3"/>
        <v>-</v>
      </c>
      <c r="W37" s="451" t="e">
        <f t="shared" si="1"/>
        <v>#N/A</v>
      </c>
    </row>
    <row r="38" spans="2:23" ht="12" customHeight="1" x14ac:dyDescent="0.25">
      <c r="B38" s="484"/>
      <c r="C38" s="431">
        <v>31</v>
      </c>
      <c r="D38" s="432" t="str">
        <f t="shared" si="0"/>
        <v>-</v>
      </c>
      <c r="E38" s="440" t="str">
        <f>IF(ISBLANK(D38),"",IF(EXACT(D38,"-"),"BYE",VLOOKUP(D38,Inscripcion!$A$1:$E$200,2,FALSE)))</f>
        <v>BYE</v>
      </c>
      <c r="F38" s="434" t="str">
        <f>IF(EXACT(D38,"-"),"",VLOOKUP(D38,Inscripcion!$A$1:$E$200,3,FALSE))</f>
        <v/>
      </c>
      <c r="G38" s="453">
        <v>2400</v>
      </c>
      <c r="H38" s="435"/>
      <c r="I38" s="435"/>
      <c r="J38" s="435"/>
      <c r="K38" s="463"/>
      <c r="L38" s="435"/>
      <c r="M38" s="435"/>
      <c r="N38" s="428"/>
      <c r="O38" s="492" t="s">
        <v>153</v>
      </c>
      <c r="P38" s="493">
        <v>31</v>
      </c>
      <c r="Q38" s="494" t="s">
        <v>171</v>
      </c>
      <c r="R38" s="450"/>
      <c r="S38" s="440" t="str">
        <f>IF(ISBLANK(R38),"",VLOOKUP(R38,Inscripcion!$A$1:$E$200,2,FALSE))</f>
        <v/>
      </c>
      <c r="T38" s="441" t="str">
        <f>IF(ISBLANK(R38),"",VLOOKUP(R38,Inscripcion!$A$1:$E$200,3,FALSE))</f>
        <v/>
      </c>
      <c r="U38" s="442" t="e">
        <f>VLOOKUP(Q38,Rifa!$A$1:$C$100,2,FALSE)</f>
        <v>#N/A</v>
      </c>
      <c r="V38" s="443" t="str">
        <f t="shared" si="3"/>
        <v>-</v>
      </c>
      <c r="W38" s="451" t="e">
        <f t="shared" si="1"/>
        <v>#N/A</v>
      </c>
    </row>
    <row r="39" spans="2:23" ht="12" customHeight="1" x14ac:dyDescent="0.25">
      <c r="B39" s="495" t="s">
        <v>172</v>
      </c>
      <c r="C39" s="496">
        <v>32</v>
      </c>
      <c r="D39" s="497">
        <f t="shared" si="0"/>
        <v>2400</v>
      </c>
      <c r="E39" s="498" t="str">
        <f>IF(ISBLANK(D39),"",IF(EXACT(D39,"-"),"BYE",VLOOKUP(D39,Inscripcion!$A$1:$E$200,2,FALSE)))</f>
        <v>Daniel Jacobo González</v>
      </c>
      <c r="F39" s="499" t="str">
        <f>IF(EXACT(D39,"-"),"",VLOOKUP(D39,Inscripcion!$A$1:$E$200,3,FALSE))</f>
        <v>Alajuela</v>
      </c>
      <c r="G39" s="435"/>
      <c r="H39" s="435"/>
      <c r="I39" s="435"/>
      <c r="J39" s="435"/>
      <c r="K39" s="435"/>
      <c r="L39" s="490">
        <v>2582</v>
      </c>
      <c r="M39" s="435"/>
      <c r="N39" s="500"/>
      <c r="O39" s="492" t="s">
        <v>153</v>
      </c>
      <c r="P39" s="493">
        <v>32</v>
      </c>
      <c r="Q39" s="494" t="s">
        <v>173</v>
      </c>
      <c r="R39" s="450"/>
      <c r="S39" s="440" t="str">
        <f>IF(ISBLANK(R39),"",VLOOKUP(R39,Inscripcion!$A$1:$E$200,2,FALSE))</f>
        <v/>
      </c>
      <c r="T39" s="441" t="str">
        <f>IF(ISBLANK(R39),"",VLOOKUP(R39,Inscripcion!$A$1:$E$200,3,FALSE))</f>
        <v/>
      </c>
      <c r="U39" s="442" t="e">
        <f>VLOOKUP(Q39,Rifa!$A$1:$C$100,2,FALSE)</f>
        <v>#N/A</v>
      </c>
      <c r="V39" s="443" t="str">
        <f t="shared" si="3"/>
        <v>-</v>
      </c>
      <c r="W39" s="451" t="e">
        <f t="shared" si="1"/>
        <v>#N/A</v>
      </c>
    </row>
    <row r="40" spans="2:23" ht="12" customHeight="1" x14ac:dyDescent="0.25">
      <c r="B40" s="501" t="s">
        <v>172</v>
      </c>
      <c r="C40" s="465">
        <v>33</v>
      </c>
      <c r="D40" s="466">
        <f t="shared" ref="D40:D71" si="4">VLOOKUP(C40,$U$8:$Y$200,2,FALSE)</f>
        <v>2041</v>
      </c>
      <c r="E40" s="467" t="str">
        <f>IF(ISBLANK(D40),"",IF(EXACT(D40,"-"),"BYE",VLOOKUP(D40,Inscripcion!$A$1:$E$200,2,FALSE)))</f>
        <v>Benjamin Paniagua Rojas</v>
      </c>
      <c r="F40" s="468" t="str">
        <f>IF(EXACT(D40,"-"),"",VLOOKUP(D40,Inscripcion!$A$1:$E$200,3,FALSE))</f>
        <v>Esparza</v>
      </c>
      <c r="G40" s="435">
        <v>2041</v>
      </c>
      <c r="H40" s="435"/>
      <c r="I40" s="435"/>
      <c r="J40" s="435"/>
      <c r="K40" s="435"/>
      <c r="L40" s="502"/>
      <c r="M40" s="435"/>
      <c r="N40" s="500"/>
      <c r="W40" s="429"/>
    </row>
    <row r="41" spans="2:23" ht="12" customHeight="1" x14ac:dyDescent="0.25">
      <c r="B41" s="484"/>
      <c r="C41" s="431">
        <v>34</v>
      </c>
      <c r="D41" s="432" t="str">
        <f t="shared" si="4"/>
        <v>-</v>
      </c>
      <c r="E41" s="472" t="str">
        <f>IF(ISBLANK(D41),"",IF(EXACT(D41,"-"),"BYE",VLOOKUP(D41,Inscripcion!$A$1:$E$200,2,FALSE)))</f>
        <v>BYE</v>
      </c>
      <c r="F41" s="434" t="str">
        <f>IF(EXACT(D41,"-"),"",VLOOKUP(D41,Inscripcion!$A$1:$E$200,3,FALSE))</f>
        <v/>
      </c>
      <c r="G41" s="446"/>
      <c r="H41" s="435">
        <v>2041</v>
      </c>
      <c r="I41" s="435"/>
      <c r="J41" s="435"/>
      <c r="K41" s="463"/>
      <c r="L41" s="435"/>
      <c r="M41" s="435"/>
      <c r="N41" s="500"/>
      <c r="O41" s="503"/>
      <c r="P41" s="503"/>
      <c r="Q41" s="503"/>
      <c r="R41" s="520" t="s">
        <v>174</v>
      </c>
      <c r="S41" s="521"/>
      <c r="T41" s="521"/>
      <c r="U41" s="521"/>
      <c r="V41" s="521"/>
      <c r="W41" s="522"/>
    </row>
    <row r="42" spans="2:23" ht="12" customHeight="1" x14ac:dyDescent="0.25">
      <c r="B42" s="452" t="s">
        <v>154</v>
      </c>
      <c r="C42" s="431">
        <v>35</v>
      </c>
      <c r="D42" s="432" t="str">
        <f t="shared" si="4"/>
        <v>-</v>
      </c>
      <c r="E42" s="440" t="str">
        <f>IF(ISBLANK(D42),"",IF(EXACT(D42,"-"),"BYE",VLOOKUP(D42,Inscripcion!$A$1:$E$200,2,FALSE)))</f>
        <v>BYE</v>
      </c>
      <c r="F42" s="434" t="str">
        <f>IF(EXACT(D42,"-"),"",VLOOKUP(D42,Inscripcion!$A$1:$E$200,3,FALSE))</f>
        <v/>
      </c>
      <c r="G42" s="453">
        <v>2884</v>
      </c>
      <c r="H42" s="454"/>
      <c r="I42" s="435"/>
      <c r="J42" s="435"/>
      <c r="K42" s="463"/>
      <c r="L42" s="435"/>
      <c r="M42" s="435"/>
      <c r="N42" s="504"/>
      <c r="O42" s="505" t="s">
        <v>153</v>
      </c>
      <c r="P42" s="506">
        <v>1</v>
      </c>
      <c r="Q42" s="507" t="s">
        <v>149</v>
      </c>
      <c r="R42" s="439">
        <v>3880</v>
      </c>
      <c r="S42" s="440" t="str">
        <f>IF(ISBLANK(R42),"",VLOOKUP(R42,Inscripcion!$A$1:$E$200,2,FALSE))</f>
        <v>Leonardo Arguello Rojas</v>
      </c>
      <c r="T42" s="441" t="str">
        <f>IF(ISBLANK(R42),"",VLOOKUP(R42,Inscripcion!$A$1:$E$200,3,FALSE))</f>
        <v>Aserri</v>
      </c>
      <c r="U42" s="442">
        <f>VLOOKUP(Q42,Rifa!$A$1:$C$100,2,FALSE)</f>
        <v>62</v>
      </c>
      <c r="V42" s="443">
        <f t="shared" ref="V42:V73" si="5">IF(ISBLANK(R42),"-",R42)</f>
        <v>3880</v>
      </c>
      <c r="W42" s="444" t="str">
        <f t="shared" ref="W42:W73" si="6">IF(W8="","",IF(W8="UP","DO",IF(W8="DO","UP","")))</f>
        <v>DO</v>
      </c>
    </row>
    <row r="43" spans="2:23" ht="12" customHeight="1" x14ac:dyDescent="0.25">
      <c r="B43" s="458" t="s">
        <v>155</v>
      </c>
      <c r="C43" s="459">
        <v>36</v>
      </c>
      <c r="D43" s="460">
        <f t="shared" si="4"/>
        <v>2884</v>
      </c>
      <c r="E43" s="461" t="str">
        <f>IF(ISBLANK(D43),"",IF(EXACT(D43,"-"),"BYE",VLOOKUP(D43,Inscripcion!$A$1:$E$200,2,FALSE)))</f>
        <v>Steven Alexander Moraga Lacayo</v>
      </c>
      <c r="F43" s="462" t="str">
        <f>IF(EXACT(D43,"-"),"",VLOOKUP(D43,Inscripcion!$A$1:$E$200,3,FALSE))</f>
        <v>Alajuela</v>
      </c>
      <c r="G43" s="435"/>
      <c r="H43" s="463"/>
      <c r="I43" s="435">
        <v>2041</v>
      </c>
      <c r="J43" s="435"/>
      <c r="K43" s="463"/>
      <c r="L43" s="435"/>
      <c r="M43" s="435"/>
      <c r="N43" s="504"/>
      <c r="O43" s="508" t="s">
        <v>153</v>
      </c>
      <c r="P43" s="509">
        <v>2</v>
      </c>
      <c r="Q43" s="510" t="s">
        <v>118</v>
      </c>
      <c r="R43" s="450">
        <v>3715</v>
      </c>
      <c r="S43" s="440" t="str">
        <f>IF(ISBLANK(R43),"",VLOOKUP(R43,Inscripcion!$A$1:$E$200,2,FALSE))</f>
        <v>Kendall Cerdas Moraga</v>
      </c>
      <c r="T43" s="441" t="str">
        <f>IF(ISBLANK(R43),"",VLOOKUP(R43,Inscripcion!$A$1:$E$200,3,FALSE))</f>
        <v>San José</v>
      </c>
      <c r="U43" s="442">
        <f>VLOOKUP(Q43,Rifa!$A$1:$C$100,2,FALSE)</f>
        <v>3</v>
      </c>
      <c r="V43" s="443">
        <f t="shared" si="5"/>
        <v>3715</v>
      </c>
      <c r="W43" s="451" t="str">
        <f t="shared" si="6"/>
        <v>UP</v>
      </c>
    </row>
    <row r="44" spans="2:23" ht="12" customHeight="1" x14ac:dyDescent="0.25">
      <c r="B44" s="464" t="s">
        <v>155</v>
      </c>
      <c r="C44" s="465">
        <v>37</v>
      </c>
      <c r="D44" s="466">
        <f t="shared" si="4"/>
        <v>4056</v>
      </c>
      <c r="E44" s="467" t="str">
        <f>IF(ISBLANK(D44),"",IF(EXACT(D44,"-"),"BYE",VLOOKUP(D44,Inscripcion!$A$1:$E$200,2,FALSE)))</f>
        <v>Josef Arias Bravo</v>
      </c>
      <c r="F44" s="468" t="str">
        <f>IF(EXACT(D44,"-"),"",VLOOKUP(D44,Inscripcion!$A$1:$E$200,3,FALSE))</f>
        <v>Esarza</v>
      </c>
      <c r="G44" s="435">
        <v>4056</v>
      </c>
      <c r="H44" s="463"/>
      <c r="I44" s="454"/>
      <c r="J44" s="435"/>
      <c r="K44" s="463"/>
      <c r="L44" s="435"/>
      <c r="M44" s="435"/>
      <c r="N44" s="504"/>
      <c r="O44" s="508" t="s">
        <v>153</v>
      </c>
      <c r="P44" s="509">
        <v>3</v>
      </c>
      <c r="Q44" s="510" t="s">
        <v>119</v>
      </c>
      <c r="R44" s="450">
        <v>3480</v>
      </c>
      <c r="S44" s="440" t="str">
        <f>IF(ISBLANK(R44),"",VLOOKUP(R44,Inscripcion!$A$1:$E$200,2,FALSE))</f>
        <v>Efrain Vargas Hernandez</v>
      </c>
      <c r="T44" s="441" t="str">
        <f>IF(ISBLANK(R44),"",VLOOKUP(R44,Inscripcion!$A$1:$E$200,3,FALSE))</f>
        <v>Alajuela</v>
      </c>
      <c r="U44" s="442">
        <v>5</v>
      </c>
      <c r="V44" s="443">
        <f t="shared" si="5"/>
        <v>3480</v>
      </c>
      <c r="W44" s="451" t="str">
        <f t="shared" si="6"/>
        <v>UP</v>
      </c>
    </row>
    <row r="45" spans="2:23" ht="12" customHeight="1" x14ac:dyDescent="0.25">
      <c r="B45" s="452" t="s">
        <v>154</v>
      </c>
      <c r="C45" s="431">
        <v>38</v>
      </c>
      <c r="D45" s="432" t="str">
        <f t="shared" si="4"/>
        <v>-</v>
      </c>
      <c r="E45" s="472" t="str">
        <f>IF(ISBLANK(D45),"",IF(EXACT(D45,"-"),"BYE",VLOOKUP(D45,Inscripcion!$A$1:$E$200,2,FALSE)))</f>
        <v>BYE</v>
      </c>
      <c r="F45" s="434" t="str">
        <f>IF(EXACT(D45,"-"),"",VLOOKUP(D45,Inscripcion!$A$1:$E$200,3,FALSE))</f>
        <v/>
      </c>
      <c r="G45" s="446"/>
      <c r="H45" s="473">
        <v>2754</v>
      </c>
      <c r="I45" s="463"/>
      <c r="J45" s="435"/>
      <c r="K45" s="463"/>
      <c r="L45" s="435"/>
      <c r="M45" s="435"/>
      <c r="N45" s="504"/>
      <c r="O45" s="508" t="s">
        <v>153</v>
      </c>
      <c r="P45" s="509">
        <v>4</v>
      </c>
      <c r="Q45" s="510" t="s">
        <v>148</v>
      </c>
      <c r="R45" s="450">
        <v>3385</v>
      </c>
      <c r="S45" s="440" t="str">
        <f>IF(ISBLANK(R45),"",VLOOKUP(R45,Inscripcion!$A$1:$E$200,2,FALSE))</f>
        <v>Joan Andres Aguero Vargas</v>
      </c>
      <c r="T45" s="441" t="str">
        <f>IF(ISBLANK(R45),"",VLOOKUP(R45,Inscripcion!$A$1:$E$200,3,FALSE))</f>
        <v>Escazu</v>
      </c>
      <c r="U45" s="442">
        <f>VLOOKUP(Q45,Rifa!$A$1:$C$100,2,FALSE)</f>
        <v>61</v>
      </c>
      <c r="V45" s="443">
        <f t="shared" si="5"/>
        <v>3385</v>
      </c>
      <c r="W45" s="451" t="str">
        <f t="shared" si="6"/>
        <v>UP</v>
      </c>
    </row>
    <row r="46" spans="2:23" ht="12" customHeight="1" x14ac:dyDescent="0.25">
      <c r="B46" s="452" t="s">
        <v>154</v>
      </c>
      <c r="C46" s="431">
        <v>39</v>
      </c>
      <c r="D46" s="432" t="str">
        <f t="shared" si="4"/>
        <v>-</v>
      </c>
      <c r="E46" s="440" t="str">
        <f>IF(ISBLANK(D46),"",IF(EXACT(D46,"-"),"BYE",VLOOKUP(D46,Inscripcion!$A$1:$E$200,2,FALSE)))</f>
        <v>BYE</v>
      </c>
      <c r="F46" s="434" t="str">
        <f>IF(EXACT(D46,"-"),"",VLOOKUP(D46,Inscripcion!$A$1:$E$200,3,FALSE))</f>
        <v/>
      </c>
      <c r="G46" s="453">
        <v>2754</v>
      </c>
      <c r="H46" s="435"/>
      <c r="I46" s="463"/>
      <c r="J46" s="435"/>
      <c r="K46" s="463"/>
      <c r="L46" s="435"/>
      <c r="M46" s="435"/>
      <c r="N46" s="504"/>
      <c r="O46" s="508" t="s">
        <v>153</v>
      </c>
      <c r="P46" s="509">
        <v>5</v>
      </c>
      <c r="Q46" s="510" t="s">
        <v>140</v>
      </c>
      <c r="R46" s="450">
        <v>4056</v>
      </c>
      <c r="S46" s="440" t="str">
        <f>IF(ISBLANK(R46),"",VLOOKUP(R46,Inscripcion!$A$1:$E$200,2,FALSE))</f>
        <v>Josef Arias Bravo</v>
      </c>
      <c r="T46" s="441" t="str">
        <f>IF(ISBLANK(R46),"",VLOOKUP(R46,Inscripcion!$A$1:$E$200,3,FALSE))</f>
        <v>Esarza</v>
      </c>
      <c r="U46" s="442">
        <v>37</v>
      </c>
      <c r="V46" s="443">
        <f t="shared" si="5"/>
        <v>4056</v>
      </c>
      <c r="W46" s="451" t="str">
        <f t="shared" si="6"/>
        <v>DO</v>
      </c>
    </row>
    <row r="47" spans="2:23" ht="15.75" customHeight="1" x14ac:dyDescent="0.25">
      <c r="B47" s="474" t="s">
        <v>155</v>
      </c>
      <c r="C47" s="475">
        <v>40</v>
      </c>
      <c r="D47" s="476">
        <f t="shared" si="4"/>
        <v>2754</v>
      </c>
      <c r="E47" s="477" t="str">
        <f>IF(ISBLANK(D47),"",IF(EXACT(D47,"-"),"BYE",VLOOKUP(D47,Inscripcion!$A$1:$E$200,2,FALSE)))</f>
        <v>John Steve Molina Pacheco</v>
      </c>
      <c r="F47" s="478" t="str">
        <f>IF(EXACT(D47,"-"),"",VLOOKUP(D47,Inscripcion!$A$1:$E$200,3,FALSE))</f>
        <v>Alajuela</v>
      </c>
      <c r="G47" s="435"/>
      <c r="H47" s="435"/>
      <c r="I47" s="463"/>
      <c r="J47" s="435">
        <v>2041</v>
      </c>
      <c r="K47" s="463"/>
      <c r="L47" s="435"/>
      <c r="O47" s="508" t="s">
        <v>153</v>
      </c>
      <c r="P47" s="509">
        <v>6</v>
      </c>
      <c r="Q47" s="510" t="s">
        <v>131</v>
      </c>
      <c r="R47" s="450">
        <v>3438</v>
      </c>
      <c r="S47" s="440" t="str">
        <f>IF(ISBLANK(R47),"",VLOOKUP(R47,Inscripcion!$A$1:$E$200,2,FALSE))</f>
        <v>Michael Lu Lu</v>
      </c>
      <c r="T47" s="441" t="str">
        <f>IF(ISBLANK(R47),"",VLOOKUP(R47,Inscripcion!$A$1:$E$200,3,FALSE))</f>
        <v>San Jose</v>
      </c>
      <c r="U47" s="442">
        <f>VLOOKUP(Q47,Rifa!$A$1:$C$100,2,FALSE)</f>
        <v>28</v>
      </c>
      <c r="V47" s="443">
        <f t="shared" si="5"/>
        <v>3438</v>
      </c>
      <c r="W47" s="451" t="str">
        <f t="shared" si="6"/>
        <v>UP</v>
      </c>
    </row>
    <row r="48" spans="2:23" ht="15" customHeight="1" x14ac:dyDescent="0.25">
      <c r="B48" s="464" t="s">
        <v>155</v>
      </c>
      <c r="C48" s="465">
        <v>41</v>
      </c>
      <c r="D48" s="466">
        <f t="shared" si="4"/>
        <v>2895</v>
      </c>
      <c r="E48" s="467" t="str">
        <f>IF(ISBLANK(D48),"",IF(EXACT(D48,"-"),"BYE",VLOOKUP(D48,Inscripcion!$A$1:$E$200,2,FALSE)))</f>
        <v>Andres Jose Vega Valerio</v>
      </c>
      <c r="F48" s="468" t="str">
        <f>IF(EXACT(D48,"-"),"",VLOOKUP(D48,Inscripcion!$A$1:$E$200,3,FALSE))</f>
        <v>Alajuela</v>
      </c>
      <c r="G48" s="435">
        <v>2895</v>
      </c>
      <c r="H48" s="435"/>
      <c r="I48" s="463"/>
      <c r="J48" s="454"/>
      <c r="K48" s="463"/>
      <c r="L48" s="435"/>
      <c r="O48" s="508" t="s">
        <v>153</v>
      </c>
      <c r="P48" s="509">
        <v>7</v>
      </c>
      <c r="Q48" s="510" t="s">
        <v>136</v>
      </c>
      <c r="R48" s="450">
        <v>2666</v>
      </c>
      <c r="S48" s="440" t="str">
        <f>IF(ISBLANK(R48),"",VLOOKUP(R48,Inscripcion!$A$1:$E$200,2,FALSE))</f>
        <v>Elias Vega Reyes</v>
      </c>
      <c r="T48" s="441" t="str">
        <f>IF(ISBLANK(R48),"",VLOOKUP(R48,Inscripcion!$A$1:$E$200,3,FALSE))</f>
        <v>Alajuela</v>
      </c>
      <c r="U48" s="442">
        <v>45</v>
      </c>
      <c r="V48" s="443">
        <f t="shared" si="5"/>
        <v>2666</v>
      </c>
      <c r="W48" s="451" t="str">
        <f t="shared" si="6"/>
        <v>UP</v>
      </c>
    </row>
    <row r="49" spans="2:23" ht="15" customHeight="1" x14ac:dyDescent="0.25">
      <c r="B49" s="452" t="s">
        <v>154</v>
      </c>
      <c r="C49" s="431">
        <v>42</v>
      </c>
      <c r="D49" s="432" t="str">
        <f t="shared" si="4"/>
        <v>-</v>
      </c>
      <c r="E49" s="472" t="str">
        <f>IF(ISBLANK(D49),"",IF(EXACT(D49,"-"),"BYE",VLOOKUP(D49,Inscripcion!$A$1:$E$200,2,FALSE)))</f>
        <v>BYE</v>
      </c>
      <c r="F49" s="434" t="str">
        <f>IF(EXACT(D49,"-"),"",VLOOKUP(D49,Inscripcion!$A$1:$E$200,3,FALSE))</f>
        <v/>
      </c>
      <c r="G49" s="446"/>
      <c r="H49" s="435">
        <v>2895</v>
      </c>
      <c r="I49" s="463"/>
      <c r="J49" s="463"/>
      <c r="K49" s="463"/>
      <c r="L49" s="435"/>
      <c r="O49" s="508" t="s">
        <v>153</v>
      </c>
      <c r="P49" s="509">
        <v>8</v>
      </c>
      <c r="Q49" s="510" t="s">
        <v>120</v>
      </c>
      <c r="R49" s="450">
        <v>3664</v>
      </c>
      <c r="S49" s="440" t="str">
        <f>IF(ISBLANK(R49),"",VLOOKUP(R49,Inscripcion!$A$1:$E$200,2,FALSE))</f>
        <v>Luis Felipe Roman Ching</v>
      </c>
      <c r="T49" s="441" t="str">
        <f>IF(ISBLANK(R49),"",VLOOKUP(R49,Inscripcion!$A$1:$E$200,3,FALSE))</f>
        <v>Escazu</v>
      </c>
      <c r="U49" s="442">
        <v>4</v>
      </c>
      <c r="V49" s="443">
        <f t="shared" si="5"/>
        <v>3664</v>
      </c>
      <c r="W49" s="451" t="str">
        <f t="shared" si="6"/>
        <v>UP</v>
      </c>
    </row>
    <row r="50" spans="2:23" ht="15" customHeight="1" x14ac:dyDescent="0.25">
      <c r="B50" s="452" t="s">
        <v>154</v>
      </c>
      <c r="C50" s="431">
        <v>43</v>
      </c>
      <c r="D50" s="432" t="str">
        <f t="shared" si="4"/>
        <v>-</v>
      </c>
      <c r="E50" s="440" t="str">
        <f>IF(ISBLANK(D50),"",IF(EXACT(D50,"-"),"BYE",VLOOKUP(D50,Inscripcion!$A$1:$E$200,2,FALSE)))</f>
        <v>BYE</v>
      </c>
      <c r="F50" s="434" t="str">
        <f>IF(EXACT(D50,"-"),"",VLOOKUP(D50,Inscripcion!$A$1:$E$200,3,FALSE))</f>
        <v/>
      </c>
      <c r="G50" s="453">
        <v>2731</v>
      </c>
      <c r="H50" s="454"/>
      <c r="I50" s="463"/>
      <c r="J50" s="463"/>
      <c r="K50" s="463"/>
      <c r="L50" s="435"/>
      <c r="O50" s="508" t="s">
        <v>153</v>
      </c>
      <c r="P50" s="509">
        <v>9</v>
      </c>
      <c r="Q50" s="510" t="s">
        <v>144</v>
      </c>
      <c r="R50" s="450">
        <v>3993</v>
      </c>
      <c r="S50" s="440" t="str">
        <f>IF(ISBLANK(R50),"",VLOOKUP(R50,Inscripcion!$A$1:$E$200,2,FALSE))</f>
        <v>Emmanuel Bagnall Gonzalez</v>
      </c>
      <c r="T50" s="441" t="str">
        <f>IF(ISBLANK(R50),"",VLOOKUP(R50,Inscripcion!$A$1:$E$200,3,FALSE))</f>
        <v>Escazú</v>
      </c>
      <c r="U50" s="442">
        <f>VLOOKUP(Q50,Rifa!$A$1:$C$100,2,FALSE)</f>
        <v>53</v>
      </c>
      <c r="V50" s="443">
        <f t="shared" si="5"/>
        <v>3993</v>
      </c>
      <c r="W50" s="451" t="str">
        <f t="shared" si="6"/>
        <v>UP</v>
      </c>
    </row>
    <row r="51" spans="2:23" ht="15" customHeight="1" x14ac:dyDescent="0.25">
      <c r="B51" s="482" t="s">
        <v>156</v>
      </c>
      <c r="C51" s="459">
        <v>44</v>
      </c>
      <c r="D51" s="460">
        <f t="shared" si="4"/>
        <v>2731</v>
      </c>
      <c r="E51" s="461" t="str">
        <f>IF(ISBLANK(D51),"",IF(EXACT(D51,"-"),"BYE",VLOOKUP(D51,Inscripcion!$A$1:$E$200,2,FALSE)))</f>
        <v>Aaron Jose Cerdas Chacon</v>
      </c>
      <c r="F51" s="462" t="str">
        <f>IF(EXACT(D51,"-"),"",VLOOKUP(D51,Inscripcion!$A$1:$E$200,3,FALSE))</f>
        <v>San Carlos</v>
      </c>
      <c r="G51" s="435"/>
      <c r="H51" s="463"/>
      <c r="I51" s="473">
        <v>2666</v>
      </c>
      <c r="J51" s="463"/>
      <c r="K51" s="463"/>
      <c r="L51" s="435"/>
      <c r="O51" s="508" t="s">
        <v>153</v>
      </c>
      <c r="P51" s="509">
        <v>10</v>
      </c>
      <c r="Q51" s="510" t="s">
        <v>132</v>
      </c>
      <c r="R51" s="450">
        <v>3877</v>
      </c>
      <c r="S51" s="440" t="str">
        <f>IF(ISBLANK(R51),"",VLOOKUP(R51,Inscripcion!$A$1:$E$200,2,FALSE))</f>
        <v>Cristopher Cascante Marin</v>
      </c>
      <c r="T51" s="441" t="str">
        <f>IF(ISBLANK(R51),"",VLOOKUP(R51,Inscripcion!$A$1:$E$200,3,FALSE))</f>
        <v>Escazu</v>
      </c>
      <c r="U51" s="442">
        <f>VLOOKUP(Q51,Rifa!$A$1:$C$100,2,FALSE)</f>
        <v>29</v>
      </c>
      <c r="V51" s="443">
        <f t="shared" si="5"/>
        <v>3877</v>
      </c>
      <c r="W51" s="451" t="str">
        <f t="shared" si="6"/>
        <v>UP</v>
      </c>
    </row>
    <row r="52" spans="2:23" ht="15" customHeight="1" x14ac:dyDescent="0.25">
      <c r="B52" s="483" t="s">
        <v>156</v>
      </c>
      <c r="C52" s="465">
        <v>45</v>
      </c>
      <c r="D52" s="466">
        <f t="shared" si="4"/>
        <v>2666</v>
      </c>
      <c r="E52" s="467" t="str">
        <f>IF(ISBLANK(D52),"",IF(EXACT(D52,"-"),"BYE",VLOOKUP(D52,Inscripcion!$A$1:$E$200,2,FALSE)))</f>
        <v>Elias Vega Reyes</v>
      </c>
      <c r="F52" s="468" t="str">
        <f>IF(EXACT(D52,"-"),"",VLOOKUP(D52,Inscripcion!$A$1:$E$200,3,FALSE))</f>
        <v>Alajuela</v>
      </c>
      <c r="G52" s="435">
        <v>2666</v>
      </c>
      <c r="H52" s="463"/>
      <c r="I52" s="435"/>
      <c r="J52" s="463"/>
      <c r="K52" s="463"/>
      <c r="L52" s="435"/>
      <c r="O52" s="508" t="s">
        <v>153</v>
      </c>
      <c r="P52" s="509">
        <v>11</v>
      </c>
      <c r="Q52" s="510" t="s">
        <v>139</v>
      </c>
      <c r="R52" s="450">
        <v>1547</v>
      </c>
      <c r="S52" s="440" t="str">
        <f>IF(ISBLANK(R52),"",VLOOKUP(R52,Inscripcion!$A$1:$E$200,2,FALSE))</f>
        <v>Skawell Humberto Picado Camacho</v>
      </c>
      <c r="T52" s="441" t="str">
        <f>IF(ISBLANK(R52),"",VLOOKUP(R52,Inscripcion!$A$1:$E$200,3,FALSE))</f>
        <v>Aserri</v>
      </c>
      <c r="U52" s="442">
        <v>20</v>
      </c>
      <c r="V52" s="443">
        <f t="shared" si="5"/>
        <v>1547</v>
      </c>
      <c r="W52" s="451" t="str">
        <f t="shared" si="6"/>
        <v>UP</v>
      </c>
    </row>
    <row r="53" spans="2:23" ht="15" customHeight="1" x14ac:dyDescent="0.25">
      <c r="B53" s="452" t="s">
        <v>154</v>
      </c>
      <c r="C53" s="431">
        <v>46</v>
      </c>
      <c r="D53" s="432" t="str">
        <f t="shared" si="4"/>
        <v>-</v>
      </c>
      <c r="E53" s="472" t="str">
        <f>IF(ISBLANK(D53),"",IF(EXACT(D53,"-"),"BYE",VLOOKUP(D53,Inscripcion!$A$1:$E$200,2,FALSE)))</f>
        <v>BYE</v>
      </c>
      <c r="F53" s="434" t="str">
        <f>IF(EXACT(D53,"-"),"",VLOOKUP(D53,Inscripcion!$A$1:$E$200,3,FALSE))</f>
        <v/>
      </c>
      <c r="G53" s="446"/>
      <c r="H53" s="473">
        <v>2666</v>
      </c>
      <c r="I53" s="435"/>
      <c r="J53" s="463"/>
      <c r="K53" s="463"/>
      <c r="L53" s="435"/>
      <c r="O53" s="508" t="s">
        <v>153</v>
      </c>
      <c r="P53" s="509">
        <v>12</v>
      </c>
      <c r="Q53" s="510" t="s">
        <v>127</v>
      </c>
      <c r="R53" s="450">
        <v>2731</v>
      </c>
      <c r="S53" s="440" t="str">
        <f>IF(ISBLANK(R53),"",VLOOKUP(R53,Inscripcion!$A$1:$E$200,2,FALSE))</f>
        <v>Aaron Jose Cerdas Chacon</v>
      </c>
      <c r="T53" s="441" t="str">
        <f>IF(ISBLANK(R53),"",VLOOKUP(R53,Inscripcion!$A$1:$E$200,3,FALSE))</f>
        <v>San Carlos</v>
      </c>
      <c r="U53" s="442">
        <v>44</v>
      </c>
      <c r="V53" s="443">
        <f t="shared" si="5"/>
        <v>2731</v>
      </c>
      <c r="W53" s="451" t="str">
        <f t="shared" si="6"/>
        <v>DO</v>
      </c>
    </row>
    <row r="54" spans="2:23" ht="15" customHeight="1" x14ac:dyDescent="0.25">
      <c r="B54" s="484"/>
      <c r="C54" s="431">
        <v>47</v>
      </c>
      <c r="D54" s="432" t="str">
        <f t="shared" si="4"/>
        <v>-</v>
      </c>
      <c r="E54" s="440" t="str">
        <f>IF(ISBLANK(D54),"",IF(EXACT(D54,"-"),"BYE",VLOOKUP(D54,Inscripcion!$A$1:$E$200,2,FALSE)))</f>
        <v>BYE</v>
      </c>
      <c r="F54" s="434" t="str">
        <f>IF(EXACT(D54,"-"),"",VLOOKUP(D54,Inscripcion!$A$1:$E$200,3,FALSE))</f>
        <v/>
      </c>
      <c r="G54" s="453">
        <v>2614</v>
      </c>
      <c r="H54" s="435"/>
      <c r="I54" s="435"/>
      <c r="J54" s="463"/>
      <c r="K54" s="463"/>
      <c r="L54" s="435"/>
      <c r="O54" s="508" t="s">
        <v>153</v>
      </c>
      <c r="P54" s="509">
        <v>13</v>
      </c>
      <c r="Q54" s="510" t="s">
        <v>128</v>
      </c>
      <c r="R54" s="450">
        <v>3508</v>
      </c>
      <c r="S54" s="440" t="str">
        <f>IF(ISBLANK(R54),"",VLOOKUP(R54,Inscripcion!$A$1:$E$200,2,FALSE))</f>
        <v>Pablo Arce Rojas</v>
      </c>
      <c r="T54" s="441" t="str">
        <f>IF(ISBLANK(R54),"",VLOOKUP(R54,Inscripcion!$A$1:$E$200,3,FALSE))</f>
        <v>San Carlos</v>
      </c>
      <c r="U54" s="442">
        <f>VLOOKUP(Q54,Rifa!$A$1:$C$100,2,FALSE)</f>
        <v>21</v>
      </c>
      <c r="V54" s="443">
        <f t="shared" si="5"/>
        <v>3508</v>
      </c>
      <c r="W54" s="451" t="str">
        <f t="shared" si="6"/>
        <v>UP</v>
      </c>
    </row>
    <row r="55" spans="2:23" ht="15.75" customHeight="1" x14ac:dyDescent="0.25">
      <c r="B55" s="485" t="s">
        <v>157</v>
      </c>
      <c r="C55" s="486">
        <v>48</v>
      </c>
      <c r="D55" s="487">
        <f t="shared" si="4"/>
        <v>2614</v>
      </c>
      <c r="E55" s="488" t="str">
        <f>IF(ISBLANK(D55),"",IF(EXACT(D55,"-"),"BYE",VLOOKUP(D55,Inscripcion!$A$1:$E$200,2,FALSE)))</f>
        <v>Ronald Ignacio Solano Méndez</v>
      </c>
      <c r="F55" s="489" t="str">
        <f>IF(EXACT(D55,"-"),"",VLOOKUP(D55,Inscripcion!$A$1:$E$200,3,FALSE))</f>
        <v>Escazú</v>
      </c>
      <c r="G55" s="435"/>
      <c r="H55" s="435"/>
      <c r="I55" s="435"/>
      <c r="J55" s="435"/>
      <c r="K55" s="453">
        <v>2041</v>
      </c>
      <c r="L55" s="435"/>
      <c r="O55" s="508" t="s">
        <v>153</v>
      </c>
      <c r="P55" s="509">
        <v>14</v>
      </c>
      <c r="Q55" s="510" t="s">
        <v>123</v>
      </c>
      <c r="R55" s="450">
        <v>2509</v>
      </c>
      <c r="S55" s="440" t="str">
        <f>IF(ISBLANK(R55),"",VLOOKUP(R55,Inscripcion!$A$1:$E$200,2,FALSE))</f>
        <v>David Ruiz Vargas</v>
      </c>
      <c r="T55" s="441" t="str">
        <f>IF(ISBLANK(R55),"",VLOOKUP(R55,Inscripcion!$A$1:$E$200,3,FALSE))</f>
        <v>Esparza</v>
      </c>
      <c r="U55" s="442">
        <v>13</v>
      </c>
      <c r="V55" s="443">
        <f t="shared" si="5"/>
        <v>2509</v>
      </c>
      <c r="W55" s="451" t="str">
        <f t="shared" si="6"/>
        <v>UP</v>
      </c>
    </row>
    <row r="56" spans="2:23" ht="15" customHeight="1" x14ac:dyDescent="0.25">
      <c r="B56" s="491" t="s">
        <v>157</v>
      </c>
      <c r="C56" s="465">
        <v>49</v>
      </c>
      <c r="D56" s="466">
        <f t="shared" si="4"/>
        <v>3472</v>
      </c>
      <c r="E56" s="467" t="str">
        <f>IF(ISBLANK(D56),"",IF(EXACT(D56,"-"),"BYE",VLOOKUP(D56,Inscripcion!$A$1:$E$200,2,FALSE)))</f>
        <v>Jaydrick Shamall Baker Crawford</v>
      </c>
      <c r="F56" s="468" t="str">
        <f>IF(EXACT(D56,"-"),"",VLOOKUP(D56,Inscripcion!$A$1:$E$200,3,FALSE))</f>
        <v>Aserrí</v>
      </c>
      <c r="G56" s="435">
        <v>3472</v>
      </c>
      <c r="H56" s="435"/>
      <c r="I56" s="435"/>
      <c r="J56" s="435"/>
      <c r="K56" s="511"/>
      <c r="O56" s="508" t="s">
        <v>153</v>
      </c>
      <c r="P56" s="509">
        <v>15</v>
      </c>
      <c r="Q56" s="510" t="s">
        <v>143</v>
      </c>
      <c r="R56" s="450">
        <v>2624</v>
      </c>
      <c r="S56" s="440" t="str">
        <f>IF(ISBLANK(R56),"",VLOOKUP(R56,Inscripcion!$A$1:$E$200,2,FALSE))</f>
        <v>Allan Santiago Monge Arroyo</v>
      </c>
      <c r="T56" s="441" t="str">
        <f>IF(ISBLANK(R56),"",VLOOKUP(R56,Inscripcion!$A$1:$E$200,3,FALSE))</f>
        <v>Esparza</v>
      </c>
      <c r="U56" s="442">
        <f>VLOOKUP(Q56,Rifa!$A$1:$C$100,2,FALSE)</f>
        <v>52</v>
      </c>
      <c r="V56" s="443">
        <f t="shared" si="5"/>
        <v>2624</v>
      </c>
      <c r="W56" s="451" t="str">
        <f t="shared" si="6"/>
        <v>UP</v>
      </c>
    </row>
    <row r="57" spans="2:23" ht="15" customHeight="1" x14ac:dyDescent="0.25">
      <c r="B57" s="484"/>
      <c r="C57" s="431">
        <v>50</v>
      </c>
      <c r="D57" s="432" t="str">
        <f t="shared" si="4"/>
        <v>-</v>
      </c>
      <c r="E57" s="472" t="str">
        <f>IF(ISBLANK(D57),"",IF(EXACT(D57,"-"),"BYE",VLOOKUP(D57,Inscripcion!$A$1:$E$200,2,FALSE)))</f>
        <v>BYE</v>
      </c>
      <c r="F57" s="434" t="str">
        <f>IF(EXACT(D57,"-"),"",VLOOKUP(D57,Inscripcion!$A$1:$E$200,3,FALSE))</f>
        <v/>
      </c>
      <c r="G57" s="446"/>
      <c r="H57" s="435">
        <v>3472</v>
      </c>
      <c r="I57" s="435"/>
      <c r="J57" s="463"/>
      <c r="O57" s="508" t="s">
        <v>153</v>
      </c>
      <c r="P57" s="509">
        <v>16</v>
      </c>
      <c r="Q57" s="510" t="s">
        <v>135</v>
      </c>
      <c r="R57" s="450">
        <v>2884</v>
      </c>
      <c r="S57" s="440" t="str">
        <f>IF(ISBLANK(R57),"",VLOOKUP(R57,Inscripcion!$A$1:$E$200,2,FALSE))</f>
        <v>Steven Alexander Moraga Lacayo</v>
      </c>
      <c r="T57" s="441" t="str">
        <f>IF(ISBLANK(R57),"",VLOOKUP(R57,Inscripcion!$A$1:$E$200,3,FALSE))</f>
        <v>Alajuela</v>
      </c>
      <c r="U57" s="442">
        <f>VLOOKUP(Q57,Rifa!$A$1:$C$100,2,FALSE)</f>
        <v>36</v>
      </c>
      <c r="V57" s="443">
        <f t="shared" si="5"/>
        <v>2884</v>
      </c>
      <c r="W57" s="451" t="str">
        <f t="shared" si="6"/>
        <v>DO</v>
      </c>
    </row>
    <row r="58" spans="2:23" ht="15" customHeight="1" x14ac:dyDescent="0.25">
      <c r="B58" s="452" t="s">
        <v>154</v>
      </c>
      <c r="C58" s="431">
        <v>51</v>
      </c>
      <c r="D58" s="432" t="str">
        <f t="shared" si="4"/>
        <v>-</v>
      </c>
      <c r="E58" s="440" t="str">
        <f>IF(ISBLANK(D58),"",IF(EXACT(D58,"-"),"BYE",VLOOKUP(D58,Inscripcion!$A$1:$E$200,2,FALSE)))</f>
        <v>BYE</v>
      </c>
      <c r="F58" s="434" t="str">
        <f>IF(EXACT(D58,"-"),"",VLOOKUP(D58,Inscripcion!$A$1:$E$200,3,FALSE))</f>
        <v/>
      </c>
      <c r="G58" s="453">
        <v>2624</v>
      </c>
      <c r="H58" s="454"/>
      <c r="I58" s="435"/>
      <c r="J58" s="463"/>
      <c r="O58" s="508" t="s">
        <v>153</v>
      </c>
      <c r="P58" s="509">
        <v>17</v>
      </c>
      <c r="Q58" s="510" t="s">
        <v>124</v>
      </c>
      <c r="R58" s="450">
        <v>2368</v>
      </c>
      <c r="S58" s="440" t="str">
        <f>IF(ISBLANK(R58),"",VLOOKUP(R58,Inscripcion!$A$1:$E$200,2,FALSE))</f>
        <v>Emanuel Rivera Torres</v>
      </c>
      <c r="T58" s="441" t="str">
        <f>IF(ISBLANK(R58),"",VLOOKUP(R58,Inscripcion!$A$1:$E$200,3,FALSE))</f>
        <v>San Jose</v>
      </c>
      <c r="U58" s="442">
        <v>12</v>
      </c>
      <c r="V58" s="443">
        <f t="shared" si="5"/>
        <v>2368</v>
      </c>
      <c r="W58" s="451" t="str">
        <f t="shared" si="6"/>
        <v>UP</v>
      </c>
    </row>
    <row r="59" spans="2:23" ht="15" customHeight="1" x14ac:dyDescent="0.25">
      <c r="B59" s="482" t="s">
        <v>156</v>
      </c>
      <c r="C59" s="459">
        <v>52</v>
      </c>
      <c r="D59" s="460">
        <f t="shared" si="4"/>
        <v>2624</v>
      </c>
      <c r="E59" s="461" t="str">
        <f>IF(ISBLANK(D59),"",IF(EXACT(D59,"-"),"BYE",VLOOKUP(D59,Inscripcion!$A$1:$E$200,2,FALSE)))</f>
        <v>Allan Santiago Monge Arroyo</v>
      </c>
      <c r="F59" s="462" t="str">
        <f>IF(EXACT(D59,"-"),"",VLOOKUP(D59,Inscripcion!$A$1:$E$200,3,FALSE))</f>
        <v>Esparza</v>
      </c>
      <c r="G59" s="435"/>
      <c r="H59" s="463"/>
      <c r="I59" s="435">
        <v>3472</v>
      </c>
      <c r="J59" s="463"/>
      <c r="O59" s="508" t="s">
        <v>153</v>
      </c>
      <c r="P59" s="509">
        <v>18</v>
      </c>
      <c r="Q59" s="510" t="s">
        <v>175</v>
      </c>
      <c r="R59" s="450"/>
      <c r="S59" s="440" t="str">
        <f>IF(ISBLANK(R59),"",VLOOKUP(R59,Inscripcion!$A$1:$E$200,2,FALSE))</f>
        <v/>
      </c>
      <c r="T59" s="441" t="str">
        <f>IF(ISBLANK(R59),"",VLOOKUP(R59,Inscripcion!$A$1:$E$200,3,FALSE))</f>
        <v/>
      </c>
      <c r="U59" s="442" t="e">
        <f>VLOOKUP(Q59,Rifa!$A$1:$C$100,2,FALSE)</f>
        <v>#N/A</v>
      </c>
      <c r="V59" s="443" t="str">
        <f t="shared" si="5"/>
        <v>-</v>
      </c>
      <c r="W59" s="451" t="e">
        <f t="shared" si="6"/>
        <v>#N/A</v>
      </c>
    </row>
    <row r="60" spans="2:23" ht="15" customHeight="1" x14ac:dyDescent="0.25">
      <c r="B60" s="483" t="s">
        <v>156</v>
      </c>
      <c r="C60" s="465">
        <v>53</v>
      </c>
      <c r="D60" s="466">
        <f t="shared" si="4"/>
        <v>3993</v>
      </c>
      <c r="E60" s="467" t="str">
        <f>IF(ISBLANK(D60),"",IF(EXACT(D60,"-"),"BYE",VLOOKUP(D60,Inscripcion!$A$1:$E$200,2,FALSE)))</f>
        <v>Emmanuel Bagnall Gonzalez</v>
      </c>
      <c r="F60" s="468" t="str">
        <f>IF(EXACT(D60,"-"),"",VLOOKUP(D60,Inscripcion!$A$1:$E$200,3,FALSE))</f>
        <v>Escazú</v>
      </c>
      <c r="G60" s="435">
        <v>3993</v>
      </c>
      <c r="H60" s="463"/>
      <c r="I60" s="454"/>
      <c r="J60" s="463"/>
      <c r="O60" s="508" t="s">
        <v>153</v>
      </c>
      <c r="P60" s="509">
        <v>19</v>
      </c>
      <c r="Q60" s="510" t="s">
        <v>176</v>
      </c>
      <c r="R60" s="450"/>
      <c r="S60" s="440" t="str">
        <f>IF(ISBLANK(R60),"",VLOOKUP(R60,Inscripcion!$A$1:$E$200,2,FALSE))</f>
        <v/>
      </c>
      <c r="T60" s="441" t="str">
        <f>IF(ISBLANK(R60),"",VLOOKUP(R60,Inscripcion!$A$1:$E$200,3,FALSE))</f>
        <v/>
      </c>
      <c r="U60" s="442" t="e">
        <f>VLOOKUP(Q60,Rifa!$A$1:$C$100,2,FALSE)</f>
        <v>#N/A</v>
      </c>
      <c r="V60" s="443" t="str">
        <f t="shared" si="5"/>
        <v>-</v>
      </c>
      <c r="W60" s="451" t="e">
        <f t="shared" si="6"/>
        <v>#N/A</v>
      </c>
    </row>
    <row r="61" spans="2:23" ht="15" customHeight="1" x14ac:dyDescent="0.25">
      <c r="B61" s="452" t="s">
        <v>154</v>
      </c>
      <c r="C61" s="431">
        <v>54</v>
      </c>
      <c r="D61" s="432" t="str">
        <f t="shared" si="4"/>
        <v>-</v>
      </c>
      <c r="E61" s="472" t="str">
        <f>IF(ISBLANK(D61),"",IF(EXACT(D61,"-"),"BYE",VLOOKUP(D61,Inscripcion!$A$1:$E$200,2,FALSE)))</f>
        <v>BYE</v>
      </c>
      <c r="F61" s="434" t="str">
        <f>IF(EXACT(D61,"-"),"",VLOOKUP(D61,Inscripcion!$A$1:$E$200,3,FALSE))</f>
        <v/>
      </c>
      <c r="G61" s="446"/>
      <c r="H61" s="473">
        <v>2600</v>
      </c>
      <c r="I61" s="463"/>
      <c r="J61" s="463"/>
      <c r="O61" s="508" t="s">
        <v>153</v>
      </c>
      <c r="P61" s="509">
        <v>20</v>
      </c>
      <c r="Q61" s="510" t="s">
        <v>177</v>
      </c>
      <c r="R61" s="450"/>
      <c r="S61" s="440" t="str">
        <f>IF(ISBLANK(R61),"",VLOOKUP(R61,Inscripcion!$A$1:$E$200,2,FALSE))</f>
        <v/>
      </c>
      <c r="T61" s="441" t="str">
        <f>IF(ISBLANK(R61),"",VLOOKUP(R61,Inscripcion!$A$1:$E$200,3,FALSE))</f>
        <v/>
      </c>
      <c r="U61" s="442" t="e">
        <f>VLOOKUP(Q61,Rifa!$A$1:$C$100,2,FALSE)</f>
        <v>#N/A</v>
      </c>
      <c r="V61" s="443" t="str">
        <f t="shared" si="5"/>
        <v>-</v>
      </c>
      <c r="W61" s="451" t="e">
        <f t="shared" si="6"/>
        <v>#N/A</v>
      </c>
    </row>
    <row r="62" spans="2:23" ht="15" customHeight="1" x14ac:dyDescent="0.25">
      <c r="B62" s="452" t="s">
        <v>154</v>
      </c>
      <c r="C62" s="431">
        <v>55</v>
      </c>
      <c r="D62" s="432" t="str">
        <f t="shared" si="4"/>
        <v>-</v>
      </c>
      <c r="E62" s="440" t="str">
        <f>IF(ISBLANK(D62),"",IF(EXACT(D62,"-"),"BYE",VLOOKUP(D62,Inscripcion!$A$1:$E$200,2,FALSE)))</f>
        <v>BYE</v>
      </c>
      <c r="F62" s="434" t="str">
        <f>IF(EXACT(D62,"-"),"",VLOOKUP(D62,Inscripcion!$A$1:$E$200,3,FALSE))</f>
        <v/>
      </c>
      <c r="G62" s="453">
        <v>2600</v>
      </c>
      <c r="H62" s="435"/>
      <c r="I62" s="463"/>
      <c r="J62" s="463"/>
      <c r="O62" s="508" t="s">
        <v>153</v>
      </c>
      <c r="P62" s="509">
        <v>21</v>
      </c>
      <c r="Q62" s="510" t="s">
        <v>178</v>
      </c>
      <c r="R62" s="450"/>
      <c r="S62" s="440" t="str">
        <f>IF(ISBLANK(R62),"",VLOOKUP(R62,Inscripcion!$A$1:$E$200,2,FALSE))</f>
        <v/>
      </c>
      <c r="T62" s="441" t="str">
        <f>IF(ISBLANK(R62),"",VLOOKUP(R62,Inscripcion!$A$1:$E$200,3,FALSE))</f>
        <v/>
      </c>
      <c r="U62" s="442" t="e">
        <f>VLOOKUP(Q62,Rifa!$A$1:$C$100,2,FALSE)</f>
        <v>#N/A</v>
      </c>
      <c r="V62" s="443" t="str">
        <f t="shared" si="5"/>
        <v>-</v>
      </c>
      <c r="W62" s="451" t="e">
        <f t="shared" si="6"/>
        <v>#N/A</v>
      </c>
    </row>
    <row r="63" spans="2:23" ht="15.75" customHeight="1" x14ac:dyDescent="0.25">
      <c r="B63" s="474" t="s">
        <v>155</v>
      </c>
      <c r="C63" s="475">
        <v>56</v>
      </c>
      <c r="D63" s="476">
        <f t="shared" si="4"/>
        <v>2600</v>
      </c>
      <c r="E63" s="477" t="str">
        <f>IF(ISBLANK(D63),"",IF(EXACT(D63,"-"),"BYE",VLOOKUP(D63,Inscripcion!$A$1:$E$200,2,FALSE)))</f>
        <v>Felipe Arturo Arriaga Lizano</v>
      </c>
      <c r="F63" s="478" t="str">
        <f>IF(EXACT(D63,"-"),"",VLOOKUP(D63,Inscripcion!$A$1:$E$200,3,FALSE))</f>
        <v>San José/UCR</v>
      </c>
      <c r="G63" s="435"/>
      <c r="H63" s="435"/>
      <c r="I63" s="463"/>
      <c r="J63" s="473">
        <v>1474</v>
      </c>
      <c r="O63" s="508" t="s">
        <v>153</v>
      </c>
      <c r="P63" s="509">
        <v>22</v>
      </c>
      <c r="Q63" s="510" t="s">
        <v>179</v>
      </c>
      <c r="R63" s="450"/>
      <c r="S63" s="440" t="str">
        <f>IF(ISBLANK(R63),"",VLOOKUP(R63,Inscripcion!$A$1:$E$200,2,FALSE))</f>
        <v/>
      </c>
      <c r="T63" s="441" t="str">
        <f>IF(ISBLANK(R63),"",VLOOKUP(R63,Inscripcion!$A$1:$E$200,3,FALSE))</f>
        <v/>
      </c>
      <c r="U63" s="442" t="e">
        <f>VLOOKUP(Q63,Rifa!$A$1:$C$100,2,FALSE)</f>
        <v>#N/A</v>
      </c>
      <c r="V63" s="443" t="str">
        <f t="shared" si="5"/>
        <v>-</v>
      </c>
      <c r="W63" s="451" t="e">
        <f t="shared" si="6"/>
        <v>#N/A</v>
      </c>
    </row>
    <row r="64" spans="2:23" ht="15" customHeight="1" x14ac:dyDescent="0.25">
      <c r="B64" s="464" t="s">
        <v>155</v>
      </c>
      <c r="C64" s="465">
        <v>57</v>
      </c>
      <c r="D64" s="466">
        <f t="shared" si="4"/>
        <v>2830</v>
      </c>
      <c r="E64" s="467" t="str">
        <f>IF(ISBLANK(D64),"",IF(EXACT(D64,"-"),"BYE",VLOOKUP(D64,Inscripcion!$A$1:$E$200,2,FALSE)))</f>
        <v>Juan Vicente Araya Corrales</v>
      </c>
      <c r="F64" s="468" t="str">
        <f>IF(EXACT(D64,"-"),"",VLOOKUP(D64,Inscripcion!$A$1:$E$200,3,FALSE))</f>
        <v>Perez Zeledon</v>
      </c>
      <c r="G64" s="435">
        <v>2830</v>
      </c>
      <c r="H64" s="435"/>
      <c r="I64" s="463"/>
      <c r="J64" s="435"/>
      <c r="O64" s="508" t="s">
        <v>153</v>
      </c>
      <c r="P64" s="509">
        <v>23</v>
      </c>
      <c r="Q64" s="510" t="s">
        <v>180</v>
      </c>
      <c r="R64" s="450"/>
      <c r="S64" s="440" t="str">
        <f>IF(ISBLANK(R64),"",VLOOKUP(R64,Inscripcion!$A$1:$E$200,2,FALSE))</f>
        <v/>
      </c>
      <c r="T64" s="441" t="str">
        <f>IF(ISBLANK(R64),"",VLOOKUP(R64,Inscripcion!$A$1:$E$200,3,FALSE))</f>
        <v/>
      </c>
      <c r="U64" s="442" t="e">
        <f>VLOOKUP(Q64,Rifa!$A$1:$C$100,2,FALSE)</f>
        <v>#N/A</v>
      </c>
      <c r="V64" s="443" t="str">
        <f t="shared" si="5"/>
        <v>-</v>
      </c>
      <c r="W64" s="451" t="e">
        <f t="shared" si="6"/>
        <v>#N/A</v>
      </c>
    </row>
    <row r="65" spans="2:23" ht="15" customHeight="1" x14ac:dyDescent="0.25">
      <c r="B65" s="452" t="s">
        <v>154</v>
      </c>
      <c r="C65" s="431">
        <v>58</v>
      </c>
      <c r="D65" s="432" t="str">
        <f t="shared" si="4"/>
        <v>-</v>
      </c>
      <c r="E65" s="472" t="str">
        <f>IF(ISBLANK(D65),"",IF(EXACT(D65,"-"),"BYE",VLOOKUP(D65,Inscripcion!$A$1:$E$200,2,FALSE)))</f>
        <v>BYE</v>
      </c>
      <c r="F65" s="434" t="str">
        <f>IF(EXACT(D65,"-"),"",VLOOKUP(D65,Inscripcion!$A$1:$E$200,3,FALSE))</f>
        <v/>
      </c>
      <c r="G65" s="446"/>
      <c r="H65" s="435">
        <v>3333</v>
      </c>
      <c r="I65" s="463"/>
      <c r="J65" s="435"/>
      <c r="O65" s="508" t="s">
        <v>153</v>
      </c>
      <c r="P65" s="509">
        <v>24</v>
      </c>
      <c r="Q65" s="510" t="s">
        <v>181</v>
      </c>
      <c r="R65" s="450"/>
      <c r="S65" s="440" t="str">
        <f>IF(ISBLANK(R65),"",VLOOKUP(R65,Inscripcion!$A$1:$E$200,2,FALSE))</f>
        <v/>
      </c>
      <c r="T65" s="441" t="str">
        <f>IF(ISBLANK(R65),"",VLOOKUP(R65,Inscripcion!$A$1:$E$200,3,FALSE))</f>
        <v/>
      </c>
      <c r="U65" s="442" t="e">
        <f>VLOOKUP(Q65,Rifa!$A$1:$C$100,2,FALSE)</f>
        <v>#N/A</v>
      </c>
      <c r="V65" s="443" t="str">
        <f t="shared" si="5"/>
        <v>-</v>
      </c>
      <c r="W65" s="451" t="e">
        <f t="shared" si="6"/>
        <v>#N/A</v>
      </c>
    </row>
    <row r="66" spans="2:23" ht="15" customHeight="1" x14ac:dyDescent="0.25">
      <c r="B66" s="452" t="s">
        <v>154</v>
      </c>
      <c r="C66" s="431">
        <v>59</v>
      </c>
      <c r="D66" s="432" t="str">
        <f t="shared" si="4"/>
        <v>-</v>
      </c>
      <c r="E66" s="440" t="str">
        <f>IF(ISBLANK(D66),"",IF(EXACT(D66,"-"),"BYE",VLOOKUP(D66,Inscripcion!$A$1:$E$200,2,FALSE)))</f>
        <v>BYE</v>
      </c>
      <c r="F66" s="434" t="str">
        <f>IF(EXACT(D66,"-"),"",VLOOKUP(D66,Inscripcion!$A$1:$E$200,3,FALSE))</f>
        <v/>
      </c>
      <c r="G66" s="453">
        <v>3333</v>
      </c>
      <c r="H66" s="454"/>
      <c r="I66" s="463"/>
      <c r="J66" s="435"/>
      <c r="O66" s="508" t="s">
        <v>153</v>
      </c>
      <c r="P66" s="509">
        <v>25</v>
      </c>
      <c r="Q66" s="510" t="s">
        <v>182</v>
      </c>
      <c r="R66" s="450"/>
      <c r="S66" s="440" t="str">
        <f>IF(ISBLANK(R66),"",VLOOKUP(R66,Inscripcion!$A$1:$E$200,2,FALSE))</f>
        <v/>
      </c>
      <c r="T66" s="441" t="str">
        <f>IF(ISBLANK(R66),"",VLOOKUP(R66,Inscripcion!$A$1:$E$200,3,FALSE))</f>
        <v/>
      </c>
      <c r="U66" s="442" t="e">
        <f>VLOOKUP(Q66,Rifa!$A$1:$C$100,2,FALSE)</f>
        <v>#N/A</v>
      </c>
      <c r="V66" s="443" t="str">
        <f t="shared" si="5"/>
        <v>-</v>
      </c>
      <c r="W66" s="451" t="e">
        <f t="shared" si="6"/>
        <v>#N/A</v>
      </c>
    </row>
    <row r="67" spans="2:23" ht="15" customHeight="1" x14ac:dyDescent="0.25">
      <c r="B67" s="458" t="s">
        <v>155</v>
      </c>
      <c r="C67" s="459">
        <v>60</v>
      </c>
      <c r="D67" s="460">
        <f t="shared" si="4"/>
        <v>3333</v>
      </c>
      <c r="E67" s="461" t="str">
        <f>IF(ISBLANK(D67),"",IF(EXACT(D67,"-"),"BYE",VLOOKUP(D67,Inscripcion!$A$1:$E$200,2,FALSE)))</f>
        <v>Mario Andres Rojas Varela</v>
      </c>
      <c r="F67" s="462" t="str">
        <f>IF(EXACT(D67,"-"),"",VLOOKUP(D67,Inscripcion!$A$1:$E$200,3,FALSE))</f>
        <v>San Carlos</v>
      </c>
      <c r="G67" s="435"/>
      <c r="H67" s="463"/>
      <c r="I67" s="473">
        <v>1474</v>
      </c>
      <c r="J67" s="435"/>
      <c r="O67" s="508" t="s">
        <v>153</v>
      </c>
      <c r="P67" s="509">
        <v>26</v>
      </c>
      <c r="Q67" s="510" t="s">
        <v>183</v>
      </c>
      <c r="R67" s="450"/>
      <c r="S67" s="440" t="str">
        <f>IF(ISBLANK(R67),"",VLOOKUP(R67,Inscripcion!$A$1:$E$200,2,FALSE))</f>
        <v/>
      </c>
      <c r="T67" s="441" t="str">
        <f>IF(ISBLANK(R67),"",VLOOKUP(R67,Inscripcion!$A$1:$E$200,3,FALSE))</f>
        <v/>
      </c>
      <c r="U67" s="442" t="e">
        <f>VLOOKUP(Q67,Rifa!$A$1:$C$100,2,FALSE)</f>
        <v>#N/A</v>
      </c>
      <c r="V67" s="443" t="str">
        <f t="shared" si="5"/>
        <v>-</v>
      </c>
      <c r="W67" s="451" t="e">
        <f t="shared" si="6"/>
        <v>#N/A</v>
      </c>
    </row>
    <row r="68" spans="2:23" ht="15" customHeight="1" x14ac:dyDescent="0.25">
      <c r="B68" s="464" t="s">
        <v>155</v>
      </c>
      <c r="C68" s="465">
        <v>61</v>
      </c>
      <c r="D68" s="466">
        <f t="shared" si="4"/>
        <v>3385</v>
      </c>
      <c r="E68" s="467" t="str">
        <f>IF(ISBLANK(D68),"",IF(EXACT(D68,"-"),"BYE",VLOOKUP(D68,Inscripcion!$A$1:$E$200,2,FALSE)))</f>
        <v>Joan Andres Aguero Vargas</v>
      </c>
      <c r="F68" s="468" t="str">
        <f>IF(EXACT(D68,"-"),"",VLOOKUP(D68,Inscripcion!$A$1:$E$200,3,FALSE))</f>
        <v>Escazu</v>
      </c>
      <c r="G68" s="435">
        <v>3385</v>
      </c>
      <c r="H68" s="463"/>
      <c r="I68" s="435"/>
      <c r="J68" s="435"/>
      <c r="O68" s="508" t="s">
        <v>153</v>
      </c>
      <c r="P68" s="509">
        <v>27</v>
      </c>
      <c r="Q68" s="510" t="s">
        <v>184</v>
      </c>
      <c r="R68" s="450"/>
      <c r="S68" s="440" t="str">
        <f>IF(ISBLANK(R68),"",VLOOKUP(R68,Inscripcion!$A$1:$E$200,2,FALSE))</f>
        <v/>
      </c>
      <c r="T68" s="441" t="str">
        <f>IF(ISBLANK(R68),"",VLOOKUP(R68,Inscripcion!$A$1:$E$200,3,FALSE))</f>
        <v/>
      </c>
      <c r="U68" s="442" t="e">
        <f>VLOOKUP(Q68,Rifa!$A$1:$C$100,2,FALSE)</f>
        <v>#N/A</v>
      </c>
      <c r="V68" s="443" t="str">
        <f t="shared" si="5"/>
        <v>-</v>
      </c>
      <c r="W68" s="451" t="e">
        <f t="shared" si="6"/>
        <v>#N/A</v>
      </c>
    </row>
    <row r="69" spans="2:23" ht="15" customHeight="1" x14ac:dyDescent="0.25">
      <c r="B69" s="452" t="s">
        <v>154</v>
      </c>
      <c r="C69" s="431">
        <v>62</v>
      </c>
      <c r="D69" s="432">
        <f t="shared" si="4"/>
        <v>3880</v>
      </c>
      <c r="E69" s="472" t="str">
        <f>IF(ISBLANK(D69),"",IF(EXACT(D69,"-"),"BYE",VLOOKUP(D69,Inscripcion!$A$1:$E$200,2,FALSE)))</f>
        <v>Leonardo Arguello Rojas</v>
      </c>
      <c r="F69" s="434" t="str">
        <f>IF(EXACT(D69,"-"),"",VLOOKUP(D69,Inscripcion!$A$1:$E$200,3,FALSE))</f>
        <v>Aserri</v>
      </c>
      <c r="G69" s="446"/>
      <c r="H69" s="473">
        <v>1474</v>
      </c>
      <c r="I69" s="435"/>
      <c r="J69" s="435"/>
      <c r="O69" s="508" t="s">
        <v>153</v>
      </c>
      <c r="P69" s="509">
        <v>28</v>
      </c>
      <c r="Q69" s="510" t="s">
        <v>185</v>
      </c>
      <c r="R69" s="450"/>
      <c r="S69" s="440" t="str">
        <f>IF(ISBLANK(R69),"",VLOOKUP(R69,Inscripcion!$A$1:$E$200,2,FALSE))</f>
        <v/>
      </c>
      <c r="T69" s="441" t="str">
        <f>IF(ISBLANK(R69),"",VLOOKUP(R69,Inscripcion!$A$1:$E$200,3,FALSE))</f>
        <v/>
      </c>
      <c r="U69" s="442" t="e">
        <f>VLOOKUP(Q69,Rifa!$A$1:$C$100,2,FALSE)</f>
        <v>#N/A</v>
      </c>
      <c r="V69" s="443" t="str">
        <f t="shared" si="5"/>
        <v>-</v>
      </c>
      <c r="W69" s="451" t="e">
        <f t="shared" si="6"/>
        <v>#N/A</v>
      </c>
    </row>
    <row r="70" spans="2:23" ht="15" customHeight="1" x14ac:dyDescent="0.25">
      <c r="B70" s="484"/>
      <c r="C70" s="431">
        <v>63</v>
      </c>
      <c r="D70" s="432" t="str">
        <f t="shared" si="4"/>
        <v>-</v>
      </c>
      <c r="E70" s="440" t="str">
        <f>IF(ISBLANK(D70),"",IF(EXACT(D70,"-"),"BYE",VLOOKUP(D70,Inscripcion!$A$1:$E$200,2,FALSE)))</f>
        <v>BYE</v>
      </c>
      <c r="F70" s="434" t="str">
        <f>IF(EXACT(D70,"-"),"",VLOOKUP(D70,Inscripcion!$A$1:$E$200,3,FALSE))</f>
        <v/>
      </c>
      <c r="G70" s="453">
        <v>1474</v>
      </c>
      <c r="H70" s="435"/>
      <c r="I70" s="435"/>
      <c r="J70" s="435"/>
      <c r="O70" s="508" t="s">
        <v>153</v>
      </c>
      <c r="P70" s="509">
        <v>29</v>
      </c>
      <c r="Q70" s="510" t="s">
        <v>186</v>
      </c>
      <c r="R70" s="450"/>
      <c r="S70" s="440" t="str">
        <f>IF(ISBLANK(R70),"",VLOOKUP(R70,Inscripcion!$A$1:$E$200,2,FALSE))</f>
        <v/>
      </c>
      <c r="T70" s="441" t="str">
        <f>IF(ISBLANK(R70),"",VLOOKUP(R70,Inscripcion!$A$1:$E$200,3,FALSE))</f>
        <v/>
      </c>
      <c r="U70" s="442" t="e">
        <f>VLOOKUP(Q70,Rifa!$A$1:$C$100,2,FALSE)</f>
        <v>#N/A</v>
      </c>
      <c r="V70" s="443" t="str">
        <f t="shared" si="5"/>
        <v>-</v>
      </c>
      <c r="W70" s="451" t="e">
        <f t="shared" si="6"/>
        <v>#N/A</v>
      </c>
    </row>
    <row r="71" spans="2:23" ht="15" customHeight="1" x14ac:dyDescent="0.25">
      <c r="B71" s="430" t="s">
        <v>187</v>
      </c>
      <c r="C71" s="431">
        <v>64</v>
      </c>
      <c r="D71" s="432">
        <f t="shared" si="4"/>
        <v>1474</v>
      </c>
      <c r="E71" s="440" t="str">
        <f>IF(ISBLANK(D71),"",IF(EXACT(D71,"-"),"BYE",VLOOKUP(D71,Inscripcion!$A$1:$E$200,2,FALSE)))</f>
        <v>Johnny Francisco Vasquez Sanchez</v>
      </c>
      <c r="F71" s="434" t="str">
        <f>IF(EXACT(D71,"-"),"",VLOOKUP(D71,Inscripcion!$A$1:$E$200,3,FALSE))</f>
        <v>Alajuela</v>
      </c>
      <c r="G71" s="435"/>
      <c r="H71" s="435"/>
      <c r="I71" s="435"/>
      <c r="J71" s="435"/>
      <c r="O71" s="508" t="s">
        <v>153</v>
      </c>
      <c r="P71" s="509">
        <v>30</v>
      </c>
      <c r="Q71" s="510" t="s">
        <v>188</v>
      </c>
      <c r="R71" s="450"/>
      <c r="S71" s="440" t="str">
        <f>IF(ISBLANK(R71),"",VLOOKUP(R71,Inscripcion!$A$1:$E$200,2,FALSE))</f>
        <v/>
      </c>
      <c r="T71" s="441" t="str">
        <f>IF(ISBLANK(R71),"",VLOOKUP(R71,Inscripcion!$A$1:$E$200,3,FALSE))</f>
        <v/>
      </c>
      <c r="U71" s="442" t="e">
        <f>VLOOKUP(Q71,Rifa!$A$1:$C$100,2,FALSE)</f>
        <v>#N/A</v>
      </c>
      <c r="V71" s="443" t="str">
        <f t="shared" si="5"/>
        <v>-</v>
      </c>
      <c r="W71" s="451" t="e">
        <f t="shared" si="6"/>
        <v>#N/A</v>
      </c>
    </row>
    <row r="72" spans="2:23" ht="12.75" customHeight="1" x14ac:dyDescent="0.25">
      <c r="O72" s="508" t="s">
        <v>153</v>
      </c>
      <c r="P72" s="509">
        <v>31</v>
      </c>
      <c r="Q72" s="510" t="s">
        <v>189</v>
      </c>
      <c r="R72" s="450"/>
      <c r="S72" s="440" t="str">
        <f>IF(ISBLANK(R72),"",VLOOKUP(R72,Inscripcion!$A$1:$E$200,2,FALSE))</f>
        <v/>
      </c>
      <c r="T72" s="441" t="str">
        <f>IF(ISBLANK(R72),"",VLOOKUP(R72,Inscripcion!$A$1:$E$200,3,FALSE))</f>
        <v/>
      </c>
      <c r="U72" s="442" t="e">
        <f>VLOOKUP(Q72,Rifa!$A$1:$C$100,2,FALSE)</f>
        <v>#N/A</v>
      </c>
      <c r="V72" s="443" t="str">
        <f t="shared" si="5"/>
        <v>-</v>
      </c>
      <c r="W72" s="451" t="e">
        <f t="shared" si="6"/>
        <v>#N/A</v>
      </c>
    </row>
    <row r="73" spans="2:23" ht="12.75" customHeight="1" x14ac:dyDescent="0.25">
      <c r="O73" s="508" t="s">
        <v>153</v>
      </c>
      <c r="P73" s="509">
        <v>32</v>
      </c>
      <c r="Q73" s="510" t="s">
        <v>190</v>
      </c>
      <c r="R73" s="450"/>
      <c r="S73" s="440" t="str">
        <f>IF(ISBLANK(R73),"",VLOOKUP(R73,Inscripcion!$A$1:$E$200,2,FALSE))</f>
        <v/>
      </c>
      <c r="T73" s="441" t="str">
        <f>IF(ISBLANK(R73),"",VLOOKUP(R73,Inscripcion!$A$1:$E$200,3,FALSE))</f>
        <v/>
      </c>
      <c r="U73" s="442" t="e">
        <f>VLOOKUP(Q73,Rifa!$A$1:$C$100,2,FALSE)</f>
        <v>#N/A</v>
      </c>
      <c r="V73" s="443" t="str">
        <f t="shared" si="5"/>
        <v>-</v>
      </c>
      <c r="W73" s="451" t="e">
        <f t="shared" si="6"/>
        <v>#N/A</v>
      </c>
    </row>
    <row r="74" spans="2:23" ht="12.75" customHeight="1" x14ac:dyDescent="0.25">
      <c r="O74" s="429"/>
      <c r="P74" s="429"/>
      <c r="Q74" s="429"/>
      <c r="R74" s="512"/>
      <c r="S74" s="500"/>
      <c r="T74" s="513"/>
      <c r="W74" s="512"/>
    </row>
    <row r="75" spans="2:23" ht="12.75" customHeight="1" x14ac:dyDescent="0.25">
      <c r="O75" s="429"/>
      <c r="P75" s="429"/>
      <c r="Q75" s="429"/>
      <c r="R75" s="512"/>
      <c r="S75" s="500"/>
      <c r="T75" s="513"/>
      <c r="U75" s="504">
        <v>1</v>
      </c>
      <c r="V75" s="429" t="s">
        <v>191</v>
      </c>
      <c r="W75" s="512"/>
    </row>
    <row r="76" spans="2:23" ht="12.75" customHeight="1" x14ac:dyDescent="0.25">
      <c r="O76" s="429"/>
      <c r="P76" s="429"/>
      <c r="Q76" s="429"/>
      <c r="R76" s="512"/>
      <c r="S76" s="500"/>
      <c r="T76" s="513"/>
      <c r="U76" s="504">
        <v>2</v>
      </c>
      <c r="V76" s="429" t="s">
        <v>191</v>
      </c>
      <c r="W76" s="512"/>
    </row>
    <row r="77" spans="2:23" ht="12.75" customHeight="1" x14ac:dyDescent="0.25">
      <c r="O77" s="429"/>
      <c r="P77" s="429"/>
      <c r="Q77" s="429"/>
      <c r="R77" s="512"/>
      <c r="S77" s="500"/>
      <c r="T77" s="513"/>
      <c r="U77" s="504">
        <v>3</v>
      </c>
      <c r="V77" s="429" t="s">
        <v>191</v>
      </c>
      <c r="W77" s="512"/>
    </row>
    <row r="78" spans="2:23" ht="12.75" customHeight="1" x14ac:dyDescent="0.25">
      <c r="O78" s="429"/>
      <c r="P78" s="429"/>
      <c r="Q78" s="429"/>
      <c r="R78" s="512"/>
      <c r="S78" s="500"/>
      <c r="T78" s="513"/>
      <c r="U78" s="504">
        <v>4</v>
      </c>
      <c r="V78" s="429" t="s">
        <v>191</v>
      </c>
      <c r="W78" s="512"/>
    </row>
    <row r="79" spans="2:23" ht="12.75" customHeight="1" x14ac:dyDescent="0.25">
      <c r="O79" s="429"/>
      <c r="P79" s="429"/>
      <c r="Q79" s="429"/>
      <c r="R79" s="512"/>
      <c r="S79" s="500"/>
      <c r="T79" s="513"/>
      <c r="U79" s="504">
        <v>5</v>
      </c>
      <c r="V79" s="429" t="s">
        <v>191</v>
      </c>
      <c r="W79" s="512"/>
    </row>
    <row r="80" spans="2:23" ht="12.75" customHeight="1" x14ac:dyDescent="0.25">
      <c r="O80" s="429"/>
      <c r="P80" s="429"/>
      <c r="Q80" s="429"/>
      <c r="R80" s="512"/>
      <c r="S80" s="500"/>
      <c r="T80" s="513"/>
      <c r="U80" s="504">
        <v>6</v>
      </c>
      <c r="V80" s="429" t="s">
        <v>191</v>
      </c>
      <c r="W80" s="512"/>
    </row>
    <row r="81" spans="15:23" ht="12.75" customHeight="1" x14ac:dyDescent="0.25">
      <c r="O81" s="429"/>
      <c r="P81" s="429"/>
      <c r="Q81" s="429"/>
      <c r="R81" s="512"/>
      <c r="S81" s="500"/>
      <c r="T81" s="513"/>
      <c r="U81" s="504">
        <v>7</v>
      </c>
      <c r="V81" s="429" t="s">
        <v>191</v>
      </c>
      <c r="W81" s="512"/>
    </row>
    <row r="82" spans="15:23" ht="12.75" customHeight="1" x14ac:dyDescent="0.25">
      <c r="O82" s="429"/>
      <c r="P82" s="429"/>
      <c r="Q82" s="429"/>
      <c r="R82" s="512"/>
      <c r="S82" s="500"/>
      <c r="T82" s="513"/>
      <c r="U82" s="504">
        <v>8</v>
      </c>
      <c r="V82" s="429" t="s">
        <v>191</v>
      </c>
      <c r="W82" s="512"/>
    </row>
    <row r="83" spans="15:23" ht="12.75" customHeight="1" x14ac:dyDescent="0.25">
      <c r="U83" s="504">
        <v>9</v>
      </c>
      <c r="V83" s="429" t="s">
        <v>191</v>
      </c>
      <c r="W83" s="429"/>
    </row>
    <row r="84" spans="15:23" ht="12.75" customHeight="1" x14ac:dyDescent="0.25">
      <c r="U84" s="504">
        <v>10</v>
      </c>
      <c r="V84" s="429" t="s">
        <v>191</v>
      </c>
      <c r="W84" s="429"/>
    </row>
    <row r="85" spans="15:23" ht="12.75" customHeight="1" x14ac:dyDescent="0.25">
      <c r="U85" s="504">
        <v>11</v>
      </c>
      <c r="V85" s="429" t="s">
        <v>191</v>
      </c>
      <c r="W85" s="429"/>
    </row>
    <row r="86" spans="15:23" ht="12.75" customHeight="1" x14ac:dyDescent="0.25">
      <c r="U86" s="504">
        <v>12</v>
      </c>
      <c r="V86" s="429" t="s">
        <v>191</v>
      </c>
      <c r="W86" s="429"/>
    </row>
    <row r="87" spans="15:23" ht="12.75" customHeight="1" x14ac:dyDescent="0.25">
      <c r="U87" s="504">
        <v>13</v>
      </c>
      <c r="V87" s="429" t="s">
        <v>191</v>
      </c>
      <c r="W87" s="429"/>
    </row>
    <row r="88" spans="15:23" ht="12.75" customHeight="1" x14ac:dyDescent="0.25">
      <c r="U88" s="504">
        <v>14</v>
      </c>
      <c r="V88" s="429" t="s">
        <v>191</v>
      </c>
      <c r="W88" s="429"/>
    </row>
    <row r="89" spans="15:23" ht="12.75" customHeight="1" x14ac:dyDescent="0.25">
      <c r="U89" s="504">
        <v>15</v>
      </c>
      <c r="V89" s="429" t="s">
        <v>191</v>
      </c>
      <c r="W89" s="429"/>
    </row>
    <row r="90" spans="15:23" ht="12.75" customHeight="1" x14ac:dyDescent="0.25">
      <c r="U90" s="504">
        <v>16</v>
      </c>
      <c r="V90" s="429" t="s">
        <v>191</v>
      </c>
      <c r="W90" s="429"/>
    </row>
    <row r="91" spans="15:23" ht="12.75" customHeight="1" x14ac:dyDescent="0.25">
      <c r="U91" s="504">
        <v>17</v>
      </c>
      <c r="V91" s="429" t="s">
        <v>191</v>
      </c>
      <c r="W91" s="429"/>
    </row>
    <row r="92" spans="15:23" ht="12.75" customHeight="1" x14ac:dyDescent="0.25">
      <c r="U92" s="504">
        <v>18</v>
      </c>
      <c r="V92" s="429" t="s">
        <v>191</v>
      </c>
      <c r="W92" s="429"/>
    </row>
    <row r="93" spans="15:23" ht="12.75" customHeight="1" x14ac:dyDescent="0.25">
      <c r="U93" s="504">
        <v>19</v>
      </c>
      <c r="V93" s="429" t="s">
        <v>191</v>
      </c>
      <c r="W93" s="429"/>
    </row>
    <row r="94" spans="15:23" ht="12.75" customHeight="1" x14ac:dyDescent="0.25">
      <c r="U94" s="504">
        <v>20</v>
      </c>
      <c r="V94" s="429" t="s">
        <v>191</v>
      </c>
      <c r="W94" s="429"/>
    </row>
    <row r="95" spans="15:23" ht="12.75" customHeight="1" x14ac:dyDescent="0.25">
      <c r="U95" s="504">
        <v>21</v>
      </c>
      <c r="V95" s="429" t="s">
        <v>191</v>
      </c>
      <c r="W95" s="429"/>
    </row>
    <row r="96" spans="15:23" ht="12.75" customHeight="1" x14ac:dyDescent="0.25">
      <c r="U96" s="504">
        <v>22</v>
      </c>
      <c r="V96" s="429" t="s">
        <v>191</v>
      </c>
      <c r="W96" s="429"/>
    </row>
    <row r="97" spans="21:23" ht="12.75" customHeight="1" x14ac:dyDescent="0.25">
      <c r="U97" s="504">
        <v>23</v>
      </c>
      <c r="V97" s="429" t="s">
        <v>191</v>
      </c>
      <c r="W97" s="429"/>
    </row>
    <row r="98" spans="21:23" ht="12.75" customHeight="1" x14ac:dyDescent="0.25">
      <c r="U98" s="504">
        <v>24</v>
      </c>
      <c r="V98" s="429" t="s">
        <v>191</v>
      </c>
      <c r="W98" s="429"/>
    </row>
    <row r="99" spans="21:23" ht="12.75" customHeight="1" x14ac:dyDescent="0.25">
      <c r="U99" s="504">
        <v>25</v>
      </c>
      <c r="V99" s="429" t="s">
        <v>191</v>
      </c>
      <c r="W99" s="429"/>
    </row>
    <row r="100" spans="21:23" ht="12.75" customHeight="1" x14ac:dyDescent="0.25">
      <c r="U100" s="504">
        <v>26</v>
      </c>
      <c r="V100" s="429" t="s">
        <v>191</v>
      </c>
      <c r="W100" s="429"/>
    </row>
    <row r="101" spans="21:23" ht="12.75" customHeight="1" x14ac:dyDescent="0.25">
      <c r="U101" s="504">
        <v>27</v>
      </c>
      <c r="V101" s="429" t="s">
        <v>191</v>
      </c>
      <c r="W101" s="429"/>
    </row>
    <row r="102" spans="21:23" ht="12.75" customHeight="1" x14ac:dyDescent="0.25">
      <c r="U102" s="504">
        <v>28</v>
      </c>
      <c r="V102" s="429" t="s">
        <v>191</v>
      </c>
      <c r="W102" s="429"/>
    </row>
    <row r="103" spans="21:23" ht="12.75" customHeight="1" x14ac:dyDescent="0.25">
      <c r="U103" s="504">
        <v>29</v>
      </c>
      <c r="V103" s="429" t="s">
        <v>191</v>
      </c>
      <c r="W103" s="429"/>
    </row>
    <row r="104" spans="21:23" ht="12.75" customHeight="1" x14ac:dyDescent="0.25">
      <c r="U104" s="504">
        <v>30</v>
      </c>
      <c r="V104" s="429" t="s">
        <v>191</v>
      </c>
      <c r="W104" s="429"/>
    </row>
    <row r="105" spans="21:23" ht="12.75" customHeight="1" x14ac:dyDescent="0.25">
      <c r="U105" s="504">
        <v>31</v>
      </c>
      <c r="V105" s="429" t="s">
        <v>191</v>
      </c>
      <c r="W105" s="429"/>
    </row>
    <row r="106" spans="21:23" ht="12.75" customHeight="1" x14ac:dyDescent="0.25">
      <c r="U106" s="504">
        <v>32</v>
      </c>
      <c r="V106" s="429" t="s">
        <v>191</v>
      </c>
      <c r="W106" s="429"/>
    </row>
    <row r="107" spans="21:23" ht="12.75" customHeight="1" x14ac:dyDescent="0.25">
      <c r="U107" s="504">
        <v>33</v>
      </c>
      <c r="V107" s="429" t="s">
        <v>191</v>
      </c>
      <c r="W107" s="429"/>
    </row>
    <row r="108" spans="21:23" ht="12.75" customHeight="1" x14ac:dyDescent="0.25">
      <c r="U108" s="504">
        <v>34</v>
      </c>
      <c r="V108" s="429" t="s">
        <v>191</v>
      </c>
      <c r="W108" s="429"/>
    </row>
    <row r="109" spans="21:23" ht="12.75" customHeight="1" x14ac:dyDescent="0.25">
      <c r="U109" s="504">
        <v>35</v>
      </c>
      <c r="V109" s="429" t="s">
        <v>191</v>
      </c>
      <c r="W109" s="429"/>
    </row>
    <row r="110" spans="21:23" ht="12.75" customHeight="1" x14ac:dyDescent="0.25">
      <c r="U110" s="504">
        <v>36</v>
      </c>
      <c r="V110" s="429" t="s">
        <v>191</v>
      </c>
      <c r="W110" s="429"/>
    </row>
    <row r="111" spans="21:23" ht="12.75" customHeight="1" x14ac:dyDescent="0.25">
      <c r="U111" s="504">
        <v>37</v>
      </c>
      <c r="V111" s="429" t="s">
        <v>191</v>
      </c>
      <c r="W111" s="429"/>
    </row>
    <row r="112" spans="21:23" ht="12.75" customHeight="1" x14ac:dyDescent="0.25">
      <c r="U112" s="504">
        <v>38</v>
      </c>
      <c r="V112" s="429" t="s">
        <v>191</v>
      </c>
      <c r="W112" s="429"/>
    </row>
    <row r="113" spans="21:23" ht="12.75" customHeight="1" x14ac:dyDescent="0.25">
      <c r="U113" s="504">
        <v>39</v>
      </c>
      <c r="V113" s="429" t="s">
        <v>191</v>
      </c>
      <c r="W113" s="429"/>
    </row>
    <row r="114" spans="21:23" ht="12.75" customHeight="1" x14ac:dyDescent="0.25">
      <c r="U114" s="504">
        <v>40</v>
      </c>
      <c r="V114" s="429" t="s">
        <v>191</v>
      </c>
      <c r="W114" s="429"/>
    </row>
    <row r="115" spans="21:23" ht="12.75" customHeight="1" x14ac:dyDescent="0.25">
      <c r="U115" s="504">
        <v>41</v>
      </c>
      <c r="V115" s="429" t="s">
        <v>191</v>
      </c>
      <c r="W115" s="429"/>
    </row>
    <row r="116" spans="21:23" ht="12.75" customHeight="1" x14ac:dyDescent="0.25">
      <c r="U116" s="504">
        <v>42</v>
      </c>
      <c r="V116" s="429" t="s">
        <v>191</v>
      </c>
      <c r="W116" s="429"/>
    </row>
    <row r="117" spans="21:23" ht="12.75" customHeight="1" x14ac:dyDescent="0.25">
      <c r="U117" s="504">
        <v>43</v>
      </c>
      <c r="V117" s="429" t="s">
        <v>191</v>
      </c>
      <c r="W117" s="429"/>
    </row>
    <row r="118" spans="21:23" ht="12.75" customHeight="1" x14ac:dyDescent="0.25">
      <c r="U118" s="504">
        <v>44</v>
      </c>
      <c r="V118" s="429" t="s">
        <v>191</v>
      </c>
      <c r="W118" s="429"/>
    </row>
    <row r="119" spans="21:23" ht="12.75" customHeight="1" x14ac:dyDescent="0.25">
      <c r="U119" s="504">
        <v>45</v>
      </c>
      <c r="V119" s="429" t="s">
        <v>191</v>
      </c>
      <c r="W119" s="429"/>
    </row>
    <row r="120" spans="21:23" ht="12.75" customHeight="1" x14ac:dyDescent="0.25">
      <c r="U120" s="504">
        <v>46</v>
      </c>
      <c r="V120" s="429" t="s">
        <v>191</v>
      </c>
      <c r="W120" s="429"/>
    </row>
    <row r="121" spans="21:23" ht="12.75" customHeight="1" x14ac:dyDescent="0.25">
      <c r="U121" s="504">
        <v>47</v>
      </c>
      <c r="V121" s="429" t="s">
        <v>191</v>
      </c>
      <c r="W121" s="429"/>
    </row>
    <row r="122" spans="21:23" ht="12.75" customHeight="1" x14ac:dyDescent="0.25">
      <c r="U122" s="504">
        <v>48</v>
      </c>
      <c r="V122" s="429" t="s">
        <v>191</v>
      </c>
      <c r="W122" s="429"/>
    </row>
    <row r="123" spans="21:23" ht="12.75" customHeight="1" x14ac:dyDescent="0.25">
      <c r="U123" s="504">
        <v>49</v>
      </c>
      <c r="V123" s="429" t="s">
        <v>191</v>
      </c>
      <c r="W123" s="429"/>
    </row>
    <row r="124" spans="21:23" ht="12.75" customHeight="1" x14ac:dyDescent="0.25">
      <c r="U124" s="504">
        <v>50</v>
      </c>
      <c r="V124" s="429" t="s">
        <v>191</v>
      </c>
      <c r="W124" s="429"/>
    </row>
    <row r="125" spans="21:23" ht="12.75" customHeight="1" x14ac:dyDescent="0.25">
      <c r="U125" s="504">
        <v>51</v>
      </c>
      <c r="V125" s="429" t="s">
        <v>191</v>
      </c>
      <c r="W125" s="429"/>
    </row>
    <row r="126" spans="21:23" ht="12.75" customHeight="1" x14ac:dyDescent="0.25">
      <c r="U126" s="504">
        <v>52</v>
      </c>
      <c r="V126" s="429" t="s">
        <v>191</v>
      </c>
      <c r="W126" s="429"/>
    </row>
    <row r="127" spans="21:23" ht="12.75" customHeight="1" x14ac:dyDescent="0.25">
      <c r="U127" s="504">
        <v>53</v>
      </c>
      <c r="V127" s="429" t="s">
        <v>191</v>
      </c>
      <c r="W127" s="429"/>
    </row>
    <row r="128" spans="21:23" ht="12.75" customHeight="1" x14ac:dyDescent="0.25">
      <c r="U128" s="504">
        <v>54</v>
      </c>
      <c r="V128" s="429" t="s">
        <v>191</v>
      </c>
      <c r="W128" s="429"/>
    </row>
    <row r="129" spans="21:23" ht="12.75" customHeight="1" x14ac:dyDescent="0.25">
      <c r="U129" s="504">
        <v>55</v>
      </c>
      <c r="V129" s="429" t="s">
        <v>191</v>
      </c>
      <c r="W129" s="429"/>
    </row>
    <row r="130" spans="21:23" ht="12.75" customHeight="1" x14ac:dyDescent="0.25">
      <c r="U130" s="504">
        <v>56</v>
      </c>
      <c r="V130" s="429" t="s">
        <v>191</v>
      </c>
      <c r="W130" s="429"/>
    </row>
    <row r="131" spans="21:23" ht="12.75" customHeight="1" x14ac:dyDescent="0.25">
      <c r="U131" s="504">
        <v>57</v>
      </c>
      <c r="V131" s="429" t="s">
        <v>191</v>
      </c>
      <c r="W131" s="429"/>
    </row>
    <row r="132" spans="21:23" ht="12.75" customHeight="1" x14ac:dyDescent="0.25">
      <c r="U132" s="504">
        <v>58</v>
      </c>
      <c r="V132" s="429" t="s">
        <v>191</v>
      </c>
      <c r="W132" s="429"/>
    </row>
    <row r="133" spans="21:23" ht="12.75" customHeight="1" x14ac:dyDescent="0.25">
      <c r="U133" s="504">
        <v>59</v>
      </c>
      <c r="V133" s="429" t="s">
        <v>191</v>
      </c>
      <c r="W133" s="429"/>
    </row>
    <row r="134" spans="21:23" ht="12.75" customHeight="1" x14ac:dyDescent="0.25">
      <c r="U134" s="504">
        <v>60</v>
      </c>
      <c r="V134" s="429" t="s">
        <v>191</v>
      </c>
      <c r="W134" s="429"/>
    </row>
    <row r="135" spans="21:23" ht="12.75" customHeight="1" x14ac:dyDescent="0.25">
      <c r="U135" s="504">
        <v>61</v>
      </c>
      <c r="V135" s="429" t="s">
        <v>191</v>
      </c>
      <c r="W135" s="429"/>
    </row>
    <row r="136" spans="21:23" ht="12.75" customHeight="1" x14ac:dyDescent="0.25">
      <c r="U136" s="504">
        <v>62</v>
      </c>
      <c r="V136" s="429" t="s">
        <v>191</v>
      </c>
      <c r="W136" s="429"/>
    </row>
    <row r="137" spans="21:23" ht="12.75" customHeight="1" x14ac:dyDescent="0.25">
      <c r="U137" s="504">
        <v>63</v>
      </c>
      <c r="V137" s="429" t="s">
        <v>191</v>
      </c>
      <c r="W137" s="429"/>
    </row>
    <row r="138" spans="21:23" ht="12.75" customHeight="1" x14ac:dyDescent="0.25">
      <c r="U138" s="504">
        <v>64</v>
      </c>
      <c r="V138" s="429" t="s">
        <v>191</v>
      </c>
      <c r="W138" s="429"/>
    </row>
  </sheetData>
  <mergeCells count="3">
    <mergeCell ref="R7:W7"/>
    <mergeCell ref="R41:W41"/>
    <mergeCell ref="B5:L6"/>
  </mergeCells>
  <pageMargins left="0.7" right="0.7" top="0.75" bottom="0.75" header="0.3" footer="0.3"/>
  <pageSetup scale="3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H20" sqref="H20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6"/>
    </row>
    <row r="5" spans="2:10" ht="8.25" customHeight="1" x14ac:dyDescent="0.35">
      <c r="D5" s="26"/>
    </row>
    <row r="6" spans="2:10" ht="26.25" customHeight="1" x14ac:dyDescent="0.25"/>
    <row r="7" spans="2:10" ht="26.25" customHeight="1" x14ac:dyDescent="0.35">
      <c r="C7" s="26"/>
      <c r="D7" s="26"/>
      <c r="G7" s="26" t="s">
        <v>78</v>
      </c>
      <c r="H7" s="50">
        <v>45059.359734699072</v>
      </c>
      <c r="J7" s="27"/>
    </row>
    <row r="8" spans="2:10" ht="26.25" customHeight="1" x14ac:dyDescent="0.35">
      <c r="C8" s="26"/>
      <c r="D8" s="26"/>
    </row>
    <row r="9" spans="2:10" ht="21" customHeight="1" x14ac:dyDescent="0.35">
      <c r="B9" s="28" t="s">
        <v>79</v>
      </c>
      <c r="C9" s="29"/>
      <c r="D9" s="30" t="s">
        <v>96</v>
      </c>
      <c r="E9" s="28" t="s">
        <v>80</v>
      </c>
      <c r="F9" s="30" t="s">
        <v>98</v>
      </c>
      <c r="G9" s="28" t="s">
        <v>81</v>
      </c>
      <c r="H9" s="31"/>
      <c r="I9" s="28"/>
      <c r="J9" s="31"/>
    </row>
    <row r="10" spans="2:10" ht="21" customHeight="1" x14ac:dyDescent="0.25"/>
    <row r="11" spans="2:10" ht="21" customHeight="1" x14ac:dyDescent="0.25">
      <c r="B11" s="32" t="s">
        <v>82</v>
      </c>
      <c r="C11" s="32" t="s">
        <v>83</v>
      </c>
      <c r="D11" s="32" t="s">
        <v>84</v>
      </c>
      <c r="E11" s="32" t="s">
        <v>85</v>
      </c>
      <c r="F11" s="32" t="s">
        <v>86</v>
      </c>
      <c r="G11" s="32" t="s">
        <v>87</v>
      </c>
    </row>
    <row r="12" spans="2:10" ht="21" customHeight="1" x14ac:dyDescent="0.35">
      <c r="B12" s="33">
        <v>1</v>
      </c>
      <c r="C12" s="34">
        <v>1474</v>
      </c>
      <c r="D12" s="35" t="str">
        <f>IF(ISBLANK(C12),"",VLOOKUP(C12,Inscripcion!$A$1:$E$200,2,FALSE))</f>
        <v>Johnny Francisco Vasquez Sanchez</v>
      </c>
      <c r="E12" s="36" t="str">
        <f>IF(ISBLANK(C12),"",VLOOKUP(C12,Inscripcion!$A$1:$E$200,3,FALSE))</f>
        <v>Alajuela</v>
      </c>
      <c r="F12" s="36">
        <f>IF(ISBLANK(C12),"",VLOOKUP(C12,Inscripcion!$A$1:$E$200,4,FALSE))</f>
        <v>2</v>
      </c>
      <c r="G12" s="36">
        <f>IF(ISBLANK(C12),"",VLOOKUP(C12,Inscripcion!$A$1:$E$200,5,FALSE))</f>
        <v>560</v>
      </c>
    </row>
    <row r="13" spans="2:10" ht="21" customHeight="1" x14ac:dyDescent="0.35">
      <c r="B13" s="33">
        <v>2</v>
      </c>
      <c r="C13" s="34">
        <v>3715</v>
      </c>
      <c r="D13" s="35" t="str">
        <f>IF(ISBLANK(C13),"",VLOOKUP(C13,Inscripcion!$A$1:$E$200,2,FALSE))</f>
        <v>Kendall Cerdas Moraga</v>
      </c>
      <c r="E13" s="36" t="str">
        <f>IF(ISBLANK(C13),"",VLOOKUP(C13,Inscripcion!$A$1:$E$200,3,FALSE))</f>
        <v>San José</v>
      </c>
      <c r="F13" s="36">
        <f>IF(ISBLANK(C13),"",VLOOKUP(C13,Inscripcion!$A$1:$E$200,4,FALSE))</f>
        <v>37</v>
      </c>
      <c r="G13" s="36">
        <f>IF(ISBLANK(C13),"",VLOOKUP(C13,Inscripcion!$A$1:$E$200,5,FALSE))</f>
        <v>500</v>
      </c>
    </row>
    <row r="14" spans="2:10" ht="21" customHeight="1" x14ac:dyDescent="0.35">
      <c r="B14" s="33">
        <v>3</v>
      </c>
      <c r="C14" s="34">
        <v>4207</v>
      </c>
      <c r="D14" s="35" t="str">
        <f>IF(ISBLANK(C14),"",VLOOKUP(C14,Inscripcion!$A$1:$E$200,2,FALSE))</f>
        <v>Jimmy Fallas Aguilar</v>
      </c>
      <c r="E14" s="36" t="str">
        <f>IF(ISBLANK(C14),"",VLOOKUP(C14,Inscripcion!$A$1:$E$200,3,FALSE))</f>
        <v>Pérez Zeledón</v>
      </c>
      <c r="F14" s="36" t="str">
        <f>IF(ISBLANK(C14),"",VLOOKUP(C14,Inscripcion!$A$1:$E$200,4,FALSE))</f>
        <v>NUEVO AFILIADO</v>
      </c>
      <c r="G14" s="36">
        <f>IF(ISBLANK(C14),"",VLOOKUP(C14,Inscripcion!$A$1:$E$200,5,FALSE))</f>
        <v>500</v>
      </c>
    </row>
    <row r="15" spans="2:10" ht="21" customHeight="1" x14ac:dyDescent="0.25">
      <c r="F15" s="37" t="s">
        <v>88</v>
      </c>
      <c r="G15" s="37" t="s">
        <v>88</v>
      </c>
    </row>
    <row r="16" spans="2:10" ht="21" customHeight="1" x14ac:dyDescent="0.25"/>
    <row r="17" spans="2:10" ht="21" customHeight="1" x14ac:dyDescent="0.25">
      <c r="B17" s="38" t="s">
        <v>89</v>
      </c>
      <c r="C17" s="38"/>
      <c r="D17" s="38" t="s">
        <v>90</v>
      </c>
      <c r="E17" s="39" t="s">
        <v>91</v>
      </c>
      <c r="F17" s="38" t="s">
        <v>92</v>
      </c>
      <c r="G17" s="38" t="s">
        <v>93</v>
      </c>
      <c r="H17" s="40" t="s">
        <v>94</v>
      </c>
      <c r="I17" s="41"/>
    </row>
    <row r="18" spans="2:10" ht="21" customHeight="1" x14ac:dyDescent="0.25">
      <c r="B18" s="42">
        <v>1</v>
      </c>
      <c r="C18" s="43">
        <v>1</v>
      </c>
      <c r="D18" s="44" t="str">
        <f>D12</f>
        <v>Johnny Francisco Vasquez Sanchez</v>
      </c>
      <c r="E18" s="45">
        <v>11</v>
      </c>
      <c r="F18" s="45">
        <v>11</v>
      </c>
      <c r="G18" s="45"/>
      <c r="H18" s="46">
        <v>1</v>
      </c>
      <c r="I18" s="41"/>
    </row>
    <row r="19" spans="2:10" ht="21" customHeight="1" x14ac:dyDescent="0.25">
      <c r="B19" s="47"/>
      <c r="C19" s="43">
        <v>3</v>
      </c>
      <c r="D19" s="44" t="str">
        <f>D14</f>
        <v>Jimmy Fallas Aguilar</v>
      </c>
      <c r="E19" s="45">
        <v>0</v>
      </c>
      <c r="F19" s="45">
        <v>2</v>
      </c>
      <c r="G19" s="45"/>
      <c r="H19" s="48"/>
      <c r="I19" s="41"/>
    </row>
    <row r="20" spans="2:10" ht="21" customHeight="1" x14ac:dyDescent="0.25">
      <c r="B20" s="42">
        <v>2</v>
      </c>
      <c r="C20" s="45">
        <v>1</v>
      </c>
      <c r="D20" s="44" t="str">
        <f>D12</f>
        <v>Johnny Francisco Vasquez Sanchez</v>
      </c>
      <c r="E20" s="45">
        <v>11</v>
      </c>
      <c r="F20" s="45">
        <v>11</v>
      </c>
      <c r="G20" s="45"/>
      <c r="H20" s="46">
        <v>1</v>
      </c>
      <c r="I20" s="41"/>
    </row>
    <row r="21" spans="2:10" ht="21" customHeight="1" x14ac:dyDescent="0.25">
      <c r="B21" s="47"/>
      <c r="C21" s="45">
        <v>2</v>
      </c>
      <c r="D21" s="44" t="str">
        <f>D13</f>
        <v>Kendall Cerdas Moraga</v>
      </c>
      <c r="E21" s="45">
        <v>6</v>
      </c>
      <c r="F21" s="45">
        <v>9</v>
      </c>
      <c r="G21" s="45"/>
      <c r="H21" s="48"/>
      <c r="I21" s="41"/>
    </row>
    <row r="22" spans="2:10" ht="21" customHeight="1" x14ac:dyDescent="0.25">
      <c r="B22" s="42">
        <v>3</v>
      </c>
      <c r="C22" s="45">
        <v>2</v>
      </c>
      <c r="D22" s="44" t="str">
        <f>D13</f>
        <v>Kendall Cerdas Moraga</v>
      </c>
      <c r="E22" s="45">
        <v>11</v>
      </c>
      <c r="F22" s="45">
        <v>11</v>
      </c>
      <c r="G22" s="45"/>
      <c r="H22" s="49">
        <v>2</v>
      </c>
      <c r="I22" s="41"/>
    </row>
    <row r="23" spans="2:10" ht="21" customHeight="1" x14ac:dyDescent="0.25">
      <c r="B23" s="47"/>
      <c r="C23" s="45">
        <v>3</v>
      </c>
      <c r="D23" s="44" t="str">
        <f>D14</f>
        <v>Jimmy Fallas Aguilar</v>
      </c>
      <c r="E23" s="45">
        <v>5</v>
      </c>
      <c r="F23" s="45">
        <v>4</v>
      </c>
      <c r="G23" s="45"/>
      <c r="H23" s="48"/>
      <c r="I23" s="41"/>
    </row>
    <row r="24" spans="2:10" ht="21" customHeight="1" x14ac:dyDescent="0.25">
      <c r="B24" s="29"/>
      <c r="C24" s="29"/>
      <c r="D24" s="29"/>
      <c r="E24" s="29"/>
      <c r="F24" s="29"/>
      <c r="G24" s="29"/>
      <c r="H24" s="29"/>
      <c r="I24" s="29"/>
      <c r="J24" s="29"/>
    </row>
    <row r="25" spans="2:10" ht="21" customHeight="1" x14ac:dyDescent="0.25">
      <c r="B25" s="29"/>
      <c r="C25" s="29"/>
      <c r="D25" s="29"/>
      <c r="E25" s="29"/>
      <c r="F25" s="29"/>
      <c r="G25" s="29"/>
      <c r="H25" s="29"/>
      <c r="I25" s="29"/>
      <c r="J25" s="29"/>
    </row>
    <row r="26" spans="2:10" ht="21" customHeight="1" x14ac:dyDescent="0.25">
      <c r="B26" s="29"/>
      <c r="C26" s="29"/>
      <c r="D26" s="45" t="s">
        <v>95</v>
      </c>
      <c r="E26" s="29"/>
      <c r="F26" s="29"/>
      <c r="G26" s="29"/>
      <c r="H26" s="29"/>
      <c r="I26" s="29"/>
      <c r="J26" s="29"/>
    </row>
    <row r="27" spans="2:10" ht="21" customHeight="1" x14ac:dyDescent="0.25">
      <c r="D27" s="519" t="s">
        <v>196</v>
      </c>
      <c r="E27" s="29"/>
      <c r="F27" s="29"/>
    </row>
    <row r="28" spans="2:10" ht="21" customHeight="1" x14ac:dyDescent="0.25">
      <c r="D28" s="519" t="s">
        <v>197</v>
      </c>
      <c r="E28" s="29"/>
      <c r="F28" s="29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3" workbookViewId="0">
      <selection activeCell="H20" sqref="H20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1"/>
    </row>
    <row r="5" spans="2:10" ht="8.25" customHeight="1" x14ac:dyDescent="0.35">
      <c r="D5" s="51"/>
    </row>
    <row r="6" spans="2:10" ht="26.25" customHeight="1" x14ac:dyDescent="0.25"/>
    <row r="7" spans="2:10" ht="26.25" customHeight="1" x14ac:dyDescent="0.35">
      <c r="C7" s="51"/>
      <c r="D7" s="51"/>
      <c r="G7" s="51" t="s">
        <v>78</v>
      </c>
      <c r="H7" s="75">
        <v>45059.359737407409</v>
      </c>
      <c r="J7" s="52"/>
    </row>
    <row r="8" spans="2:10" ht="26.25" customHeight="1" x14ac:dyDescent="0.35">
      <c r="C8" s="51"/>
      <c r="D8" s="51"/>
    </row>
    <row r="9" spans="2:10" ht="21" customHeight="1" x14ac:dyDescent="0.35">
      <c r="B9" s="53" t="s">
        <v>79</v>
      </c>
      <c r="C9" s="54"/>
      <c r="D9" s="55" t="s">
        <v>96</v>
      </c>
      <c r="E9" s="53" t="s">
        <v>80</v>
      </c>
      <c r="F9" s="55" t="s">
        <v>99</v>
      </c>
      <c r="G9" s="53" t="s">
        <v>81</v>
      </c>
      <c r="H9" s="56"/>
      <c r="I9" s="53"/>
      <c r="J9" s="56"/>
    </row>
    <row r="10" spans="2:10" ht="21" customHeight="1" x14ac:dyDescent="0.25"/>
    <row r="11" spans="2:10" ht="21" customHeight="1" x14ac:dyDescent="0.25">
      <c r="B11" s="57" t="s">
        <v>82</v>
      </c>
      <c r="C11" s="57" t="s">
        <v>83</v>
      </c>
      <c r="D11" s="57" t="s">
        <v>84</v>
      </c>
      <c r="E11" s="57" t="s">
        <v>85</v>
      </c>
      <c r="F11" s="57" t="s">
        <v>86</v>
      </c>
      <c r="G11" s="57" t="s">
        <v>87</v>
      </c>
    </row>
    <row r="12" spans="2:10" ht="21" customHeight="1" x14ac:dyDescent="0.35">
      <c r="B12" s="58">
        <v>1</v>
      </c>
      <c r="C12" s="59">
        <v>2041</v>
      </c>
      <c r="D12" s="60" t="str">
        <f>IF(ISBLANK(C12),"",VLOOKUP(C12,Inscripcion!$A$1:$E$200,2,FALSE))</f>
        <v>Benjamin Paniagua Rojas</v>
      </c>
      <c r="E12" s="61" t="str">
        <f>IF(ISBLANK(C12),"",VLOOKUP(C12,Inscripcion!$A$1:$E$200,3,FALSE))</f>
        <v>Esparza</v>
      </c>
      <c r="F12" s="61">
        <f>IF(ISBLANK(C12),"",VLOOKUP(C12,Inscripcion!$A$1:$E$200,4,FALSE))</f>
        <v>3</v>
      </c>
      <c r="G12" s="61">
        <f>IF(ISBLANK(C12),"",VLOOKUP(C12,Inscripcion!$A$1:$E$200,5,FALSE))</f>
        <v>560</v>
      </c>
    </row>
    <row r="13" spans="2:10" ht="21" customHeight="1" x14ac:dyDescent="0.35">
      <c r="B13" s="58">
        <v>2</v>
      </c>
      <c r="C13" s="59">
        <v>3480</v>
      </c>
      <c r="D13" s="60" t="str">
        <f>IF(ISBLANK(C13),"",VLOOKUP(C13,Inscripcion!$A$1:$E$200,2,FALSE))</f>
        <v>Efrain Vargas Hernandez</v>
      </c>
      <c r="E13" s="61" t="str">
        <f>IF(ISBLANK(C13),"",VLOOKUP(C13,Inscripcion!$A$1:$E$200,3,FALSE))</f>
        <v>Alajuela</v>
      </c>
      <c r="F13" s="61">
        <f>IF(ISBLANK(C13),"",VLOOKUP(C13,Inscripcion!$A$1:$E$200,4,FALSE))</f>
        <v>36</v>
      </c>
      <c r="G13" s="61">
        <f>IF(ISBLANK(C13),"",VLOOKUP(C13,Inscripcion!$A$1:$E$200,5,FALSE))</f>
        <v>500</v>
      </c>
    </row>
    <row r="14" spans="2:10" ht="21" customHeight="1" x14ac:dyDescent="0.35">
      <c r="B14" s="58">
        <v>3</v>
      </c>
      <c r="C14" s="59">
        <v>4054</v>
      </c>
      <c r="D14" s="60" t="str">
        <f>IF(ISBLANK(C14),"",VLOOKUP(C14,Inscripcion!$A$1:$E$200,2,FALSE))</f>
        <v>Yamil Yan Wu</v>
      </c>
      <c r="E14" s="61" t="str">
        <f>IF(ISBLANK(C14),"",VLOOKUP(C14,Inscripcion!$A$1:$E$200,3,FALSE))</f>
        <v>San José</v>
      </c>
      <c r="F14" s="61">
        <f>IF(ISBLANK(C14),"",VLOOKUP(C14,Inscripcion!$A$1:$E$200,4,FALSE))</f>
        <v>40</v>
      </c>
      <c r="G14" s="61">
        <f>IF(ISBLANK(C14),"",VLOOKUP(C14,Inscripcion!$A$1:$E$200,5,FALSE))</f>
        <v>500</v>
      </c>
    </row>
    <row r="15" spans="2:10" ht="21" customHeight="1" x14ac:dyDescent="0.25">
      <c r="F15" s="62" t="s">
        <v>88</v>
      </c>
      <c r="G15" s="62" t="s">
        <v>88</v>
      </c>
    </row>
    <row r="16" spans="2:10" ht="21" customHeight="1" x14ac:dyDescent="0.25"/>
    <row r="17" spans="2:10" ht="21" customHeight="1" x14ac:dyDescent="0.25">
      <c r="B17" s="63" t="s">
        <v>89</v>
      </c>
      <c r="C17" s="63"/>
      <c r="D17" s="63" t="s">
        <v>90</v>
      </c>
      <c r="E17" s="64" t="s">
        <v>91</v>
      </c>
      <c r="F17" s="63" t="s">
        <v>92</v>
      </c>
      <c r="G17" s="63" t="s">
        <v>93</v>
      </c>
      <c r="H17" s="65" t="s">
        <v>94</v>
      </c>
      <c r="I17" s="66"/>
    </row>
    <row r="18" spans="2:10" ht="21" customHeight="1" x14ac:dyDescent="0.25">
      <c r="B18" s="67">
        <v>1</v>
      </c>
      <c r="C18" s="68">
        <v>1</v>
      </c>
      <c r="D18" s="69" t="str">
        <f>D12</f>
        <v>Benjamin Paniagua Rojas</v>
      </c>
      <c r="E18" s="70">
        <v>11</v>
      </c>
      <c r="F18" s="70">
        <v>11</v>
      </c>
      <c r="G18" s="70"/>
      <c r="H18" s="71">
        <v>1</v>
      </c>
      <c r="I18" s="66"/>
    </row>
    <row r="19" spans="2:10" ht="21" customHeight="1" x14ac:dyDescent="0.25">
      <c r="B19" s="72"/>
      <c r="C19" s="68">
        <v>3</v>
      </c>
      <c r="D19" s="69" t="str">
        <f>D14</f>
        <v>Yamil Yan Wu</v>
      </c>
      <c r="E19" s="70">
        <v>2</v>
      </c>
      <c r="F19" s="70">
        <v>0</v>
      </c>
      <c r="G19" s="70"/>
      <c r="H19" s="73"/>
      <c r="I19" s="66"/>
    </row>
    <row r="20" spans="2:10" ht="21" customHeight="1" x14ac:dyDescent="0.25">
      <c r="B20" s="67">
        <v>2</v>
      </c>
      <c r="C20" s="70">
        <v>1</v>
      </c>
      <c r="D20" s="69" t="str">
        <f>D12</f>
        <v>Benjamin Paniagua Rojas</v>
      </c>
      <c r="E20" s="70">
        <v>11</v>
      </c>
      <c r="F20" s="70">
        <v>12</v>
      </c>
      <c r="G20" s="70"/>
      <c r="H20" s="71">
        <v>1</v>
      </c>
      <c r="I20" s="66"/>
    </row>
    <row r="21" spans="2:10" ht="21" customHeight="1" x14ac:dyDescent="0.25">
      <c r="B21" s="72"/>
      <c r="C21" s="70">
        <v>2</v>
      </c>
      <c r="D21" s="69" t="str">
        <f>D13</f>
        <v>Efrain Vargas Hernandez</v>
      </c>
      <c r="E21" s="70">
        <v>6</v>
      </c>
      <c r="F21" s="70">
        <v>10</v>
      </c>
      <c r="G21" s="70"/>
      <c r="H21" s="73"/>
      <c r="I21" s="66"/>
    </row>
    <row r="22" spans="2:10" ht="21" customHeight="1" x14ac:dyDescent="0.25">
      <c r="B22" s="67">
        <v>3</v>
      </c>
      <c r="C22" s="70">
        <v>2</v>
      </c>
      <c r="D22" s="69" t="str">
        <f>D13</f>
        <v>Efrain Vargas Hernandez</v>
      </c>
      <c r="E22" s="70">
        <v>12</v>
      </c>
      <c r="F22" s="70">
        <v>11</v>
      </c>
      <c r="G22" s="70"/>
      <c r="H22" s="74">
        <v>2</v>
      </c>
      <c r="I22" s="66"/>
    </row>
    <row r="23" spans="2:10" ht="21" customHeight="1" x14ac:dyDescent="0.25">
      <c r="B23" s="72"/>
      <c r="C23" s="70">
        <v>3</v>
      </c>
      <c r="D23" s="69" t="str">
        <f>D14</f>
        <v>Yamil Yan Wu</v>
      </c>
      <c r="E23" s="70">
        <v>10</v>
      </c>
      <c r="F23" s="70">
        <v>3</v>
      </c>
      <c r="G23" s="70"/>
      <c r="H23" s="73"/>
      <c r="I23" s="66"/>
    </row>
    <row r="24" spans="2:10" ht="21" customHeight="1" x14ac:dyDescent="0.25">
      <c r="B24" s="54"/>
      <c r="C24" s="54"/>
      <c r="D24" s="54"/>
      <c r="E24" s="54"/>
      <c r="F24" s="54"/>
      <c r="G24" s="54"/>
      <c r="H24" s="54"/>
      <c r="I24" s="54"/>
      <c r="J24" s="54"/>
    </row>
    <row r="25" spans="2:10" ht="21" customHeight="1" x14ac:dyDescent="0.25">
      <c r="B25" s="54"/>
      <c r="C25" s="54"/>
      <c r="D25" s="54"/>
      <c r="E25" s="54"/>
      <c r="F25" s="54"/>
      <c r="G25" s="54"/>
      <c r="H25" s="54"/>
      <c r="I25" s="54"/>
      <c r="J25" s="54"/>
    </row>
    <row r="26" spans="2:10" ht="21" customHeight="1" x14ac:dyDescent="0.25">
      <c r="B26" s="54"/>
      <c r="C26" s="54"/>
      <c r="D26" s="70" t="s">
        <v>95</v>
      </c>
      <c r="E26" s="54"/>
      <c r="F26" s="54"/>
      <c r="G26" s="54"/>
      <c r="H26" s="54"/>
      <c r="I26" s="54"/>
      <c r="J26" s="54"/>
    </row>
    <row r="27" spans="2:10" ht="21" customHeight="1" x14ac:dyDescent="0.25">
      <c r="D27" s="519" t="s">
        <v>198</v>
      </c>
      <c r="E27" s="54"/>
      <c r="F27" s="54"/>
    </row>
    <row r="28" spans="2:10" ht="21" customHeight="1" x14ac:dyDescent="0.25">
      <c r="D28" s="519" t="s">
        <v>199</v>
      </c>
      <c r="E28" s="54"/>
      <c r="F28" s="54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5" workbookViewId="0">
      <selection activeCell="H18" sqref="H18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6"/>
    </row>
    <row r="5" spans="2:10" ht="8.25" customHeight="1" x14ac:dyDescent="0.35">
      <c r="D5" s="76"/>
    </row>
    <row r="6" spans="2:10" ht="26.25" customHeight="1" x14ac:dyDescent="0.25"/>
    <row r="7" spans="2:10" ht="26.25" customHeight="1" x14ac:dyDescent="0.35">
      <c r="C7" s="76"/>
      <c r="D7" s="76"/>
      <c r="G7" s="76" t="s">
        <v>78</v>
      </c>
      <c r="H7" s="100">
        <v>45059.359740115739</v>
      </c>
      <c r="J7" s="77"/>
    </row>
    <row r="8" spans="2:10" ht="26.25" customHeight="1" x14ac:dyDescent="0.35">
      <c r="C8" s="76"/>
      <c r="D8" s="76"/>
    </row>
    <row r="9" spans="2:10" ht="21" customHeight="1" x14ac:dyDescent="0.35">
      <c r="B9" s="78" t="s">
        <v>79</v>
      </c>
      <c r="C9" s="79"/>
      <c r="D9" s="80" t="s">
        <v>96</v>
      </c>
      <c r="E9" s="78" t="s">
        <v>80</v>
      </c>
      <c r="F9" s="80" t="s">
        <v>100</v>
      </c>
      <c r="G9" s="78" t="s">
        <v>81</v>
      </c>
      <c r="H9" s="81"/>
      <c r="I9" s="78"/>
      <c r="J9" s="81"/>
    </row>
    <row r="10" spans="2:10" ht="21" customHeight="1" x14ac:dyDescent="0.25"/>
    <row r="11" spans="2:10" ht="21" customHeight="1" x14ac:dyDescent="0.25">
      <c r="B11" s="82" t="s">
        <v>82</v>
      </c>
      <c r="C11" s="82" t="s">
        <v>83</v>
      </c>
      <c r="D11" s="82" t="s">
        <v>84</v>
      </c>
      <c r="E11" s="82" t="s">
        <v>85</v>
      </c>
      <c r="F11" s="82" t="s">
        <v>86</v>
      </c>
      <c r="G11" s="82" t="s">
        <v>87</v>
      </c>
    </row>
    <row r="12" spans="2:10" ht="21" customHeight="1" x14ac:dyDescent="0.35">
      <c r="B12" s="83">
        <v>1</v>
      </c>
      <c r="C12" s="84">
        <v>2400</v>
      </c>
      <c r="D12" s="85" t="str">
        <f>IF(ISBLANK(C12),"",VLOOKUP(C12,Inscripcion!$A$1:$E$200,2,FALSE))</f>
        <v>Daniel Jacobo González</v>
      </c>
      <c r="E12" s="86" t="str">
        <f>IF(ISBLANK(C12),"",VLOOKUP(C12,Inscripcion!$A$1:$E$200,3,FALSE))</f>
        <v>Alajuela</v>
      </c>
      <c r="F12" s="86">
        <f>IF(ISBLANK(C12),"",VLOOKUP(C12,Inscripcion!$A$1:$E$200,4,FALSE))</f>
        <v>4</v>
      </c>
      <c r="G12" s="86">
        <f>IF(ISBLANK(C12),"",VLOOKUP(C12,Inscripcion!$A$1:$E$200,5,FALSE))</f>
        <v>545</v>
      </c>
    </row>
    <row r="13" spans="2:10" ht="21" customHeight="1" x14ac:dyDescent="0.35">
      <c r="B13" s="83">
        <v>2</v>
      </c>
      <c r="C13" s="84">
        <v>3385</v>
      </c>
      <c r="D13" s="85" t="str">
        <f>IF(ISBLANK(C13),"",VLOOKUP(C13,Inscripcion!$A$1:$E$200,2,FALSE))</f>
        <v>Joan Andres Aguero Vargas</v>
      </c>
      <c r="E13" s="86" t="str">
        <f>IF(ISBLANK(C13),"",VLOOKUP(C13,Inscripcion!$A$1:$E$200,3,FALSE))</f>
        <v>Escazu</v>
      </c>
      <c r="F13" s="86">
        <f>IF(ISBLANK(C13),"",VLOOKUP(C13,Inscripcion!$A$1:$E$200,4,FALSE))</f>
        <v>35</v>
      </c>
      <c r="G13" s="86">
        <f>IF(ISBLANK(C13),"",VLOOKUP(C13,Inscripcion!$A$1:$E$200,5,FALSE))</f>
        <v>500</v>
      </c>
    </row>
    <row r="14" spans="2:10" ht="21" customHeight="1" x14ac:dyDescent="0.35">
      <c r="B14" s="83">
        <v>3</v>
      </c>
      <c r="C14" s="84">
        <v>2613</v>
      </c>
      <c r="D14" s="85" t="str">
        <f>IF(ISBLANK(C14),"",VLOOKUP(C14,Inscripcion!$A$1:$E$200,2,FALSE))</f>
        <v>Pablo González Romero</v>
      </c>
      <c r="E14" s="86" t="str">
        <f>IF(ISBLANK(C14),"",VLOOKUP(C14,Inscripcion!$A$1:$E$200,3,FALSE))</f>
        <v>Santo Domingo</v>
      </c>
      <c r="F14" s="86">
        <f>IF(ISBLANK(C14),"",VLOOKUP(C14,Inscripcion!$A$1:$E$200,4,FALSE))</f>
        <v>41</v>
      </c>
      <c r="G14" s="86">
        <f>IF(ISBLANK(C14),"",VLOOKUP(C14,Inscripcion!$A$1:$E$200,5,FALSE))</f>
        <v>490</v>
      </c>
    </row>
    <row r="15" spans="2:10" ht="21" customHeight="1" x14ac:dyDescent="0.25">
      <c r="F15" s="87" t="s">
        <v>88</v>
      </c>
      <c r="G15" s="87" t="s">
        <v>88</v>
      </c>
    </row>
    <row r="16" spans="2:10" ht="21" customHeight="1" x14ac:dyDescent="0.25"/>
    <row r="17" spans="2:10" ht="21" customHeight="1" x14ac:dyDescent="0.25">
      <c r="B17" s="88" t="s">
        <v>89</v>
      </c>
      <c r="C17" s="88"/>
      <c r="D17" s="88" t="s">
        <v>90</v>
      </c>
      <c r="E17" s="89" t="s">
        <v>91</v>
      </c>
      <c r="F17" s="88" t="s">
        <v>92</v>
      </c>
      <c r="G17" s="88" t="s">
        <v>93</v>
      </c>
      <c r="H17" s="90" t="s">
        <v>94</v>
      </c>
      <c r="I17" s="91"/>
    </row>
    <row r="18" spans="2:10" ht="21" customHeight="1" x14ac:dyDescent="0.25">
      <c r="B18" s="92">
        <v>1</v>
      </c>
      <c r="C18" s="93">
        <v>1</v>
      </c>
      <c r="D18" s="94" t="str">
        <f>D12</f>
        <v>Daniel Jacobo González</v>
      </c>
      <c r="E18" s="95">
        <v>11</v>
      </c>
      <c r="F18" s="95">
        <v>11</v>
      </c>
      <c r="G18" s="95"/>
      <c r="H18" s="96">
        <v>1</v>
      </c>
      <c r="I18" s="91"/>
    </row>
    <row r="19" spans="2:10" ht="21" customHeight="1" x14ac:dyDescent="0.25">
      <c r="B19" s="97"/>
      <c r="C19" s="93">
        <v>3</v>
      </c>
      <c r="D19" s="94" t="str">
        <f>D14</f>
        <v>Pablo González Romero</v>
      </c>
      <c r="E19" s="95">
        <v>2</v>
      </c>
      <c r="F19" s="95">
        <v>4</v>
      </c>
      <c r="G19" s="95"/>
      <c r="H19" s="98"/>
      <c r="I19" s="91"/>
    </row>
    <row r="20" spans="2:10" ht="21" customHeight="1" x14ac:dyDescent="0.25">
      <c r="B20" s="92">
        <v>2</v>
      </c>
      <c r="C20" s="95">
        <v>1</v>
      </c>
      <c r="D20" s="94" t="str">
        <f>D12</f>
        <v>Daniel Jacobo González</v>
      </c>
      <c r="E20" s="95">
        <v>11</v>
      </c>
      <c r="F20" s="95">
        <v>11</v>
      </c>
      <c r="G20" s="95"/>
      <c r="H20" s="96">
        <v>1</v>
      </c>
      <c r="I20" s="91"/>
    </row>
    <row r="21" spans="2:10" ht="21" customHeight="1" x14ac:dyDescent="0.25">
      <c r="B21" s="97"/>
      <c r="C21" s="95">
        <v>2</v>
      </c>
      <c r="D21" s="94" t="str">
        <f>D13</f>
        <v>Joan Andres Aguero Vargas</v>
      </c>
      <c r="E21" s="95">
        <v>5</v>
      </c>
      <c r="F21" s="95">
        <v>8</v>
      </c>
      <c r="G21" s="95"/>
      <c r="H21" s="98"/>
      <c r="I21" s="91"/>
    </row>
    <row r="22" spans="2:10" ht="21" customHeight="1" x14ac:dyDescent="0.25">
      <c r="B22" s="92">
        <v>3</v>
      </c>
      <c r="C22" s="95">
        <v>2</v>
      </c>
      <c r="D22" s="94" t="str">
        <f>D13</f>
        <v>Joan Andres Aguero Vargas</v>
      </c>
      <c r="E22" s="95">
        <v>11</v>
      </c>
      <c r="F22" s="95">
        <v>11</v>
      </c>
      <c r="G22" s="95"/>
      <c r="H22" s="99">
        <v>2</v>
      </c>
      <c r="I22" s="91"/>
    </row>
    <row r="23" spans="2:10" ht="21" customHeight="1" x14ac:dyDescent="0.25">
      <c r="B23" s="97"/>
      <c r="C23" s="95">
        <v>3</v>
      </c>
      <c r="D23" s="94" t="str">
        <f>D14</f>
        <v>Pablo González Romero</v>
      </c>
      <c r="E23" s="95">
        <v>6</v>
      </c>
      <c r="F23" s="95">
        <v>7</v>
      </c>
      <c r="G23" s="95"/>
      <c r="H23" s="98"/>
      <c r="I23" s="91"/>
    </row>
    <row r="24" spans="2:10" ht="21" customHeight="1" x14ac:dyDescent="0.25">
      <c r="B24" s="79"/>
      <c r="C24" s="79"/>
      <c r="D24" s="79"/>
      <c r="E24" s="79"/>
      <c r="F24" s="79"/>
      <c r="G24" s="79"/>
      <c r="H24" s="79"/>
      <c r="I24" s="79"/>
      <c r="J24" s="79"/>
    </row>
    <row r="25" spans="2:10" ht="21" customHeight="1" x14ac:dyDescent="0.25">
      <c r="B25" s="79"/>
      <c r="C25" s="79"/>
      <c r="D25" s="79"/>
      <c r="E25" s="79"/>
      <c r="F25" s="79"/>
      <c r="G25" s="79"/>
      <c r="H25" s="79"/>
      <c r="I25" s="79"/>
      <c r="J25" s="79"/>
    </row>
    <row r="26" spans="2:10" ht="21" customHeight="1" x14ac:dyDescent="0.25">
      <c r="B26" s="79"/>
      <c r="C26" s="79"/>
      <c r="D26" s="95" t="s">
        <v>95</v>
      </c>
      <c r="E26" s="79"/>
      <c r="F26" s="79"/>
      <c r="G26" s="79"/>
      <c r="H26" s="79"/>
      <c r="I26" s="79"/>
      <c r="J26" s="79"/>
    </row>
    <row r="27" spans="2:10" ht="21" customHeight="1" x14ac:dyDescent="0.25">
      <c r="D27" s="519" t="s">
        <v>200</v>
      </c>
      <c r="E27" s="79"/>
      <c r="F27" s="79"/>
    </row>
    <row r="28" spans="2:10" ht="21" customHeight="1" x14ac:dyDescent="0.25">
      <c r="D28" s="519" t="s">
        <v>201</v>
      </c>
      <c r="E28" s="79"/>
      <c r="F28" s="79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4" workbookViewId="0">
      <selection activeCell="I19" sqref="I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1"/>
    </row>
    <row r="5" spans="2:10" ht="8.25" customHeight="1" x14ac:dyDescent="0.35">
      <c r="D5" s="101"/>
    </row>
    <row r="6" spans="2:10" ht="26.25" customHeight="1" x14ac:dyDescent="0.25"/>
    <row r="7" spans="2:10" ht="26.25" customHeight="1" x14ac:dyDescent="0.35">
      <c r="C7" s="101"/>
      <c r="D7" s="101"/>
      <c r="G7" s="101" t="s">
        <v>78</v>
      </c>
      <c r="H7" s="125">
        <v>45059.359742824076</v>
      </c>
      <c r="J7" s="102"/>
    </row>
    <row r="8" spans="2:10" ht="26.25" customHeight="1" x14ac:dyDescent="0.35">
      <c r="C8" s="101"/>
      <c r="D8" s="101"/>
    </row>
    <row r="9" spans="2:10" ht="21" customHeight="1" x14ac:dyDescent="0.35">
      <c r="B9" s="103" t="s">
        <v>79</v>
      </c>
      <c r="C9" s="104"/>
      <c r="D9" s="105" t="s">
        <v>96</v>
      </c>
      <c r="E9" s="103" t="s">
        <v>80</v>
      </c>
      <c r="F9" s="105" t="s">
        <v>101</v>
      </c>
      <c r="G9" s="103" t="s">
        <v>81</v>
      </c>
      <c r="H9" s="106"/>
      <c r="I9" s="103"/>
      <c r="J9" s="106"/>
    </row>
    <row r="10" spans="2:10" ht="21" customHeight="1" x14ac:dyDescent="0.25"/>
    <row r="11" spans="2:10" ht="21" customHeight="1" x14ac:dyDescent="0.25">
      <c r="B11" s="107" t="s">
        <v>82</v>
      </c>
      <c r="C11" s="107" t="s">
        <v>83</v>
      </c>
      <c r="D11" s="107" t="s">
        <v>84</v>
      </c>
      <c r="E11" s="107" t="s">
        <v>85</v>
      </c>
      <c r="F11" s="107" t="s">
        <v>86</v>
      </c>
      <c r="G11" s="107" t="s">
        <v>87</v>
      </c>
    </row>
    <row r="12" spans="2:10" ht="21" customHeight="1" x14ac:dyDescent="0.35">
      <c r="B12" s="108">
        <v>1</v>
      </c>
      <c r="C12" s="109">
        <v>2407</v>
      </c>
      <c r="D12" s="110" t="str">
        <f>IF(ISBLANK(C12),"",VLOOKUP(C12,Inscripcion!$A$1:$E$200,2,FALSE))</f>
        <v>Steven Aguilar Víquez</v>
      </c>
      <c r="E12" s="111" t="str">
        <f>IF(ISBLANK(C12),"",VLOOKUP(C12,Inscripcion!$A$1:$E$200,3,FALSE))</f>
        <v>Alajuela</v>
      </c>
      <c r="F12" s="111">
        <f>IF(ISBLANK(C12),"",VLOOKUP(C12,Inscripcion!$A$1:$E$200,4,FALSE))</f>
        <v>5</v>
      </c>
      <c r="G12" s="111">
        <f>IF(ISBLANK(C12),"",VLOOKUP(C12,Inscripcion!$A$1:$E$200,5,FALSE))</f>
        <v>545</v>
      </c>
    </row>
    <row r="13" spans="2:10" ht="21" customHeight="1" x14ac:dyDescent="0.35">
      <c r="B13" s="108">
        <v>2</v>
      </c>
      <c r="C13" s="109">
        <v>4056</v>
      </c>
      <c r="D13" s="110" t="str">
        <f>IF(ISBLANK(C13),"",VLOOKUP(C13,Inscripcion!$A$1:$E$200,2,FALSE))</f>
        <v>Josef Arias Bravo</v>
      </c>
      <c r="E13" s="111" t="str">
        <f>IF(ISBLANK(C13),"",VLOOKUP(C13,Inscripcion!$A$1:$E$200,3,FALSE))</f>
        <v>Esarza</v>
      </c>
      <c r="F13" s="111">
        <f>IF(ISBLANK(C13),"",VLOOKUP(C13,Inscripcion!$A$1:$E$200,4,FALSE))</f>
        <v>33</v>
      </c>
      <c r="G13" s="111">
        <f>IF(ISBLANK(C13),"",VLOOKUP(C13,Inscripcion!$A$1:$E$200,5,FALSE))</f>
        <v>505</v>
      </c>
    </row>
    <row r="14" spans="2:10" ht="21" customHeight="1" x14ac:dyDescent="0.35">
      <c r="B14" s="108">
        <v>3</v>
      </c>
      <c r="C14" s="109">
        <v>3161</v>
      </c>
      <c r="D14" s="110" t="str">
        <f>IF(ISBLANK(C14),"",VLOOKUP(C14,Inscripcion!$A$1:$E$200,2,FALSE))</f>
        <v>Jose Daniel Mora Fuentes</v>
      </c>
      <c r="E14" s="111" t="str">
        <f>IF(ISBLANK(C14),"",VLOOKUP(C14,Inscripcion!$A$1:$E$200,3,FALSE))</f>
        <v>Santa Ana</v>
      </c>
      <c r="F14" s="111">
        <f>IF(ISBLANK(C14),"",VLOOKUP(C14,Inscripcion!$A$1:$E$200,4,FALSE))</f>
        <v>42</v>
      </c>
      <c r="G14" s="111">
        <f>IF(ISBLANK(C14),"",VLOOKUP(C14,Inscripcion!$A$1:$E$200,5,FALSE))</f>
        <v>490</v>
      </c>
    </row>
    <row r="15" spans="2:10" ht="21" customHeight="1" x14ac:dyDescent="0.25">
      <c r="F15" s="112" t="s">
        <v>88</v>
      </c>
      <c r="G15" s="112" t="s">
        <v>88</v>
      </c>
    </row>
    <row r="16" spans="2:10" ht="21" customHeight="1" x14ac:dyDescent="0.25"/>
    <row r="17" spans="2:10" ht="21" customHeight="1" x14ac:dyDescent="0.25">
      <c r="B17" s="113" t="s">
        <v>89</v>
      </c>
      <c r="C17" s="113"/>
      <c r="D17" s="113" t="s">
        <v>90</v>
      </c>
      <c r="E17" s="114" t="s">
        <v>91</v>
      </c>
      <c r="F17" s="113" t="s">
        <v>92</v>
      </c>
      <c r="G17" s="113" t="s">
        <v>93</v>
      </c>
      <c r="H17" s="115" t="s">
        <v>94</v>
      </c>
      <c r="I17" s="116"/>
    </row>
    <row r="18" spans="2:10" ht="21" customHeight="1" x14ac:dyDescent="0.25">
      <c r="B18" s="117">
        <v>1</v>
      </c>
      <c r="C18" s="118">
        <v>1</v>
      </c>
      <c r="D18" s="119" t="str">
        <f>D12</f>
        <v>Steven Aguilar Víquez</v>
      </c>
      <c r="E18" s="120">
        <v>9</v>
      </c>
      <c r="F18" s="120">
        <v>11</v>
      </c>
      <c r="G18" s="120">
        <v>11</v>
      </c>
      <c r="H18" s="121">
        <v>1</v>
      </c>
      <c r="I18" s="116"/>
    </row>
    <row r="19" spans="2:10" ht="21" customHeight="1" x14ac:dyDescent="0.25">
      <c r="B19" s="122"/>
      <c r="C19" s="118">
        <v>3</v>
      </c>
      <c r="D19" s="119" t="str">
        <f>D14</f>
        <v>Jose Daniel Mora Fuentes</v>
      </c>
      <c r="E19" s="120">
        <v>11</v>
      </c>
      <c r="F19" s="120">
        <v>4</v>
      </c>
      <c r="G19" s="120">
        <v>4</v>
      </c>
      <c r="H19" s="123"/>
      <c r="I19" s="116"/>
    </row>
    <row r="20" spans="2:10" ht="21" customHeight="1" x14ac:dyDescent="0.25">
      <c r="B20" s="117">
        <v>2</v>
      </c>
      <c r="C20" s="120">
        <v>1</v>
      </c>
      <c r="D20" s="119" t="str">
        <f>D12</f>
        <v>Steven Aguilar Víquez</v>
      </c>
      <c r="E20" s="120">
        <v>11</v>
      </c>
      <c r="F20" s="120">
        <v>11</v>
      </c>
      <c r="G20" s="120"/>
      <c r="H20" s="121">
        <v>1</v>
      </c>
      <c r="I20" s="116"/>
    </row>
    <row r="21" spans="2:10" ht="21" customHeight="1" x14ac:dyDescent="0.25">
      <c r="B21" s="122"/>
      <c r="C21" s="120">
        <v>2</v>
      </c>
      <c r="D21" s="119" t="str">
        <f>D13</f>
        <v>Josef Arias Bravo</v>
      </c>
      <c r="E21" s="120">
        <v>6</v>
      </c>
      <c r="F21" s="120">
        <v>8</v>
      </c>
      <c r="G21" s="120"/>
      <c r="H21" s="123"/>
      <c r="I21" s="116"/>
    </row>
    <row r="22" spans="2:10" ht="21" customHeight="1" x14ac:dyDescent="0.25">
      <c r="B22" s="117">
        <v>3</v>
      </c>
      <c r="C22" s="120">
        <v>2</v>
      </c>
      <c r="D22" s="119" t="str">
        <f>D13</f>
        <v>Josef Arias Bravo</v>
      </c>
      <c r="E22" s="120">
        <v>11</v>
      </c>
      <c r="F22" s="120">
        <v>6</v>
      </c>
      <c r="G22" s="120">
        <v>11</v>
      </c>
      <c r="H22" s="124">
        <v>2</v>
      </c>
      <c r="I22" s="116"/>
    </row>
    <row r="23" spans="2:10" ht="21" customHeight="1" x14ac:dyDescent="0.25">
      <c r="B23" s="122"/>
      <c r="C23" s="120">
        <v>3</v>
      </c>
      <c r="D23" s="119" t="str">
        <f>D14</f>
        <v>Jose Daniel Mora Fuentes</v>
      </c>
      <c r="E23" s="120">
        <v>6</v>
      </c>
      <c r="F23" s="120">
        <v>11</v>
      </c>
      <c r="G23" s="120">
        <v>4</v>
      </c>
      <c r="H23" s="123"/>
      <c r="I23" s="116"/>
    </row>
    <row r="24" spans="2:10" ht="21" customHeight="1" x14ac:dyDescent="0.25">
      <c r="B24" s="104"/>
      <c r="C24" s="104"/>
      <c r="D24" s="104"/>
      <c r="E24" s="104"/>
      <c r="F24" s="104"/>
      <c r="G24" s="104"/>
      <c r="H24" s="104"/>
      <c r="I24" s="104"/>
      <c r="J24" s="104"/>
    </row>
    <row r="25" spans="2:10" ht="21" customHeight="1" x14ac:dyDescent="0.25">
      <c r="B25" s="104"/>
      <c r="C25" s="104"/>
      <c r="D25" s="104"/>
      <c r="E25" s="104"/>
      <c r="F25" s="104"/>
      <c r="G25" s="104"/>
      <c r="H25" s="104"/>
      <c r="I25" s="104"/>
      <c r="J25" s="104"/>
    </row>
    <row r="26" spans="2:10" ht="21" customHeight="1" x14ac:dyDescent="0.25">
      <c r="B26" s="104"/>
      <c r="C26" s="104"/>
      <c r="D26" s="120" t="s">
        <v>95</v>
      </c>
      <c r="E26" s="104"/>
      <c r="F26" s="104"/>
      <c r="G26" s="104"/>
      <c r="H26" s="104"/>
      <c r="I26" s="104"/>
      <c r="J26" s="104"/>
    </row>
    <row r="27" spans="2:10" ht="21" customHeight="1" x14ac:dyDescent="0.25">
      <c r="D27" s="519" t="s">
        <v>202</v>
      </c>
      <c r="E27" s="104"/>
      <c r="F27" s="104"/>
    </row>
    <row r="28" spans="2:10" ht="21" customHeight="1" x14ac:dyDescent="0.25">
      <c r="D28" s="519" t="s">
        <v>203</v>
      </c>
      <c r="E28" s="104"/>
      <c r="F28" s="104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4" workbookViewId="0">
      <selection activeCell="H20" sqref="H20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26"/>
    </row>
    <row r="5" spans="2:10" ht="8.25" customHeight="1" x14ac:dyDescent="0.35">
      <c r="D5" s="126"/>
    </row>
    <row r="6" spans="2:10" ht="26.25" customHeight="1" x14ac:dyDescent="0.25"/>
    <row r="7" spans="2:10" ht="26.25" customHeight="1" x14ac:dyDescent="0.35">
      <c r="C7" s="126"/>
      <c r="D7" s="126"/>
      <c r="G7" s="126" t="s">
        <v>78</v>
      </c>
      <c r="H7" s="150">
        <v>45059.359744803238</v>
      </c>
      <c r="J7" s="127"/>
    </row>
    <row r="8" spans="2:10" ht="26.25" customHeight="1" x14ac:dyDescent="0.35">
      <c r="C8" s="126"/>
      <c r="D8" s="126"/>
    </row>
    <row r="9" spans="2:10" ht="21" customHeight="1" x14ac:dyDescent="0.35">
      <c r="B9" s="128" t="s">
        <v>79</v>
      </c>
      <c r="C9" s="129"/>
      <c r="D9" s="130" t="s">
        <v>96</v>
      </c>
      <c r="E9" s="128" t="s">
        <v>80</v>
      </c>
      <c r="F9" s="130" t="s">
        <v>102</v>
      </c>
      <c r="G9" s="128" t="s">
        <v>81</v>
      </c>
      <c r="H9" s="131"/>
      <c r="I9" s="128"/>
      <c r="J9" s="131"/>
    </row>
    <row r="10" spans="2:10" ht="21" customHeight="1" x14ac:dyDescent="0.25"/>
    <row r="11" spans="2:10" ht="21" customHeight="1" x14ac:dyDescent="0.25">
      <c r="B11" s="132" t="s">
        <v>82</v>
      </c>
      <c r="C11" s="132" t="s">
        <v>83</v>
      </c>
      <c r="D11" s="132" t="s">
        <v>84</v>
      </c>
      <c r="E11" s="132" t="s">
        <v>85</v>
      </c>
      <c r="F11" s="132" t="s">
        <v>86</v>
      </c>
      <c r="G11" s="132" t="s">
        <v>87</v>
      </c>
    </row>
    <row r="12" spans="2:10" ht="21" customHeight="1" x14ac:dyDescent="0.35">
      <c r="B12" s="133">
        <v>1</v>
      </c>
      <c r="C12" s="134">
        <v>2614</v>
      </c>
      <c r="D12" s="135" t="str">
        <f>IF(ISBLANK(C12),"",VLOOKUP(C12,Inscripcion!$A$1:$E$200,2,FALSE))</f>
        <v>Ronald Ignacio Solano Méndez</v>
      </c>
      <c r="E12" s="136" t="str">
        <f>IF(ISBLANK(C12),"",VLOOKUP(C12,Inscripcion!$A$1:$E$200,3,FALSE))</f>
        <v>Escazú</v>
      </c>
      <c r="F12" s="136">
        <f>IF(ISBLANK(C12),"",VLOOKUP(C12,Inscripcion!$A$1:$E$200,4,FALSE))</f>
        <v>6</v>
      </c>
      <c r="G12" s="136">
        <f>IF(ISBLANK(C12),"",VLOOKUP(C12,Inscripcion!$A$1:$E$200,5,FALSE))</f>
        <v>545</v>
      </c>
    </row>
    <row r="13" spans="2:10" ht="21" customHeight="1" x14ac:dyDescent="0.35">
      <c r="B13" s="133">
        <v>2</v>
      </c>
      <c r="C13" s="134">
        <v>3685</v>
      </c>
      <c r="D13" s="135" t="str">
        <f>IF(ISBLANK(C13),"",VLOOKUP(C13,Inscripcion!$A$1:$E$200,2,FALSE))</f>
        <v>Isaac Castillo Aguilar</v>
      </c>
      <c r="E13" s="136" t="str">
        <f>IF(ISBLANK(C13),"",VLOOKUP(C13,Inscripcion!$A$1:$E$200,3,FALSE))</f>
        <v>Desamparados</v>
      </c>
      <c r="F13" s="136">
        <f>IF(ISBLANK(C13),"",VLOOKUP(C13,Inscripcion!$A$1:$E$200,4,FALSE))</f>
        <v>32</v>
      </c>
      <c r="G13" s="136">
        <f>IF(ISBLANK(C13),"",VLOOKUP(C13,Inscripcion!$A$1:$E$200,5,FALSE))</f>
        <v>505</v>
      </c>
    </row>
    <row r="14" spans="2:10" ht="21" customHeight="1" x14ac:dyDescent="0.35">
      <c r="B14" s="133">
        <v>3</v>
      </c>
      <c r="C14" s="134">
        <v>3438</v>
      </c>
      <c r="D14" s="135" t="str">
        <f>IF(ISBLANK(C14),"",VLOOKUP(C14,Inscripcion!$A$1:$E$200,2,FALSE))</f>
        <v>Michael Lu Lu</v>
      </c>
      <c r="E14" s="136" t="str">
        <f>IF(ISBLANK(C14),"",VLOOKUP(C14,Inscripcion!$A$1:$E$200,3,FALSE))</f>
        <v>San Jose</v>
      </c>
      <c r="F14" s="136">
        <f>IF(ISBLANK(C14),"",VLOOKUP(C14,Inscripcion!$A$1:$E$200,4,FALSE))</f>
        <v>45</v>
      </c>
      <c r="G14" s="136">
        <f>IF(ISBLANK(C14),"",VLOOKUP(C14,Inscripcion!$A$1:$E$200,5,FALSE))</f>
        <v>490</v>
      </c>
    </row>
    <row r="15" spans="2:10" ht="21" customHeight="1" x14ac:dyDescent="0.25">
      <c r="F15" s="137" t="s">
        <v>88</v>
      </c>
      <c r="G15" s="137" t="s">
        <v>88</v>
      </c>
    </row>
    <row r="16" spans="2:10" ht="21" customHeight="1" x14ac:dyDescent="0.25"/>
    <row r="17" spans="2:10" ht="21" customHeight="1" x14ac:dyDescent="0.25">
      <c r="B17" s="138" t="s">
        <v>89</v>
      </c>
      <c r="C17" s="138"/>
      <c r="D17" s="138" t="s">
        <v>90</v>
      </c>
      <c r="E17" s="139" t="s">
        <v>91</v>
      </c>
      <c r="F17" s="138" t="s">
        <v>92</v>
      </c>
      <c r="G17" s="138" t="s">
        <v>93</v>
      </c>
      <c r="H17" s="140" t="s">
        <v>94</v>
      </c>
      <c r="I17" s="141"/>
    </row>
    <row r="18" spans="2:10" ht="21" customHeight="1" x14ac:dyDescent="0.25">
      <c r="B18" s="142">
        <v>1</v>
      </c>
      <c r="C18" s="143">
        <v>1</v>
      </c>
      <c r="D18" s="144" t="str">
        <f>D12</f>
        <v>Ronald Ignacio Solano Méndez</v>
      </c>
      <c r="E18" s="145">
        <v>11</v>
      </c>
      <c r="F18" s="145">
        <v>11</v>
      </c>
      <c r="G18" s="145"/>
      <c r="H18" s="146">
        <v>1</v>
      </c>
      <c r="I18" s="141"/>
    </row>
    <row r="19" spans="2:10" ht="21" customHeight="1" x14ac:dyDescent="0.25">
      <c r="B19" s="147"/>
      <c r="C19" s="143">
        <v>3</v>
      </c>
      <c r="D19" s="144" t="str">
        <f>D14</f>
        <v>Michael Lu Lu</v>
      </c>
      <c r="E19" s="145">
        <v>3</v>
      </c>
      <c r="F19" s="145">
        <v>4</v>
      </c>
      <c r="G19" s="145"/>
      <c r="H19" s="148"/>
      <c r="I19" s="141"/>
    </row>
    <row r="20" spans="2:10" ht="21" customHeight="1" x14ac:dyDescent="0.25">
      <c r="B20" s="142">
        <v>2</v>
      </c>
      <c r="C20" s="145">
        <v>1</v>
      </c>
      <c r="D20" s="144" t="str">
        <f>D12</f>
        <v>Ronald Ignacio Solano Méndez</v>
      </c>
      <c r="E20" s="145">
        <v>11</v>
      </c>
      <c r="F20" s="145">
        <v>11</v>
      </c>
      <c r="G20" s="145"/>
      <c r="H20" s="146">
        <v>1</v>
      </c>
      <c r="I20" s="141"/>
    </row>
    <row r="21" spans="2:10" ht="21" customHeight="1" x14ac:dyDescent="0.25">
      <c r="B21" s="147"/>
      <c r="C21" s="145">
        <v>2</v>
      </c>
      <c r="D21" s="144" t="str">
        <f>D13</f>
        <v>Isaac Castillo Aguilar</v>
      </c>
      <c r="E21" s="145">
        <v>4</v>
      </c>
      <c r="F21" s="145">
        <v>3</v>
      </c>
      <c r="G21" s="145"/>
      <c r="H21" s="148"/>
      <c r="I21" s="141"/>
    </row>
    <row r="22" spans="2:10" ht="21" customHeight="1" x14ac:dyDescent="0.25">
      <c r="B22" s="142">
        <v>3</v>
      </c>
      <c r="C22" s="145">
        <v>2</v>
      </c>
      <c r="D22" s="144" t="str">
        <f>D13</f>
        <v>Isaac Castillo Aguilar</v>
      </c>
      <c r="E22" s="145">
        <v>2</v>
      </c>
      <c r="F22" s="145">
        <v>6</v>
      </c>
      <c r="G22" s="145"/>
      <c r="H22" s="149">
        <v>3</v>
      </c>
      <c r="I22" s="141"/>
    </row>
    <row r="23" spans="2:10" ht="21" customHeight="1" x14ac:dyDescent="0.25">
      <c r="B23" s="147"/>
      <c r="C23" s="145">
        <v>3</v>
      </c>
      <c r="D23" s="144" t="str">
        <f>D14</f>
        <v>Michael Lu Lu</v>
      </c>
      <c r="E23" s="145">
        <v>11</v>
      </c>
      <c r="F23" s="145">
        <v>11</v>
      </c>
      <c r="G23" s="145"/>
      <c r="H23" s="148"/>
      <c r="I23" s="141"/>
    </row>
    <row r="24" spans="2:10" ht="21" customHeight="1" x14ac:dyDescent="0.25">
      <c r="B24" s="129"/>
      <c r="C24" s="129"/>
      <c r="D24" s="129"/>
      <c r="E24" s="129"/>
      <c r="F24" s="129"/>
      <c r="G24" s="129"/>
      <c r="H24" s="129"/>
      <c r="I24" s="129"/>
      <c r="J24" s="129"/>
    </row>
    <row r="25" spans="2:10" ht="21" customHeight="1" x14ac:dyDescent="0.25">
      <c r="B25" s="129"/>
      <c r="C25" s="129"/>
      <c r="D25" s="129"/>
      <c r="E25" s="129"/>
      <c r="F25" s="129"/>
      <c r="G25" s="129"/>
      <c r="H25" s="129"/>
      <c r="I25" s="129"/>
      <c r="J25" s="129"/>
    </row>
    <row r="26" spans="2:10" ht="21" customHeight="1" x14ac:dyDescent="0.25">
      <c r="B26" s="129"/>
      <c r="C26" s="129"/>
      <c r="D26" s="145" t="s">
        <v>95</v>
      </c>
      <c r="E26" s="129"/>
      <c r="F26" s="129"/>
      <c r="G26" s="129"/>
      <c r="H26" s="129"/>
      <c r="I26" s="129"/>
      <c r="J26" s="129"/>
    </row>
    <row r="27" spans="2:10" ht="21" customHeight="1" x14ac:dyDescent="0.25">
      <c r="D27" s="519" t="s">
        <v>204</v>
      </c>
      <c r="E27" s="129"/>
      <c r="F27" s="129"/>
    </row>
    <row r="28" spans="2:10" ht="21" customHeight="1" x14ac:dyDescent="0.25">
      <c r="D28" s="519" t="s">
        <v>205</v>
      </c>
      <c r="E28" s="129"/>
      <c r="F28" s="129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4" workbookViewId="0">
      <selection activeCell="H20" sqref="H20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51"/>
    </row>
    <row r="5" spans="2:10" ht="8.25" customHeight="1" x14ac:dyDescent="0.35">
      <c r="D5" s="151"/>
    </row>
    <row r="6" spans="2:10" ht="26.25" customHeight="1" x14ac:dyDescent="0.25"/>
    <row r="7" spans="2:10" ht="26.25" customHeight="1" x14ac:dyDescent="0.35">
      <c r="C7" s="151"/>
      <c r="D7" s="151"/>
      <c r="G7" s="151" t="s">
        <v>78</v>
      </c>
      <c r="H7" s="175">
        <v>45059.359746435184</v>
      </c>
      <c r="J7" s="152"/>
    </row>
    <row r="8" spans="2:10" ht="26.25" customHeight="1" x14ac:dyDescent="0.35">
      <c r="C8" s="151"/>
      <c r="D8" s="151"/>
    </row>
    <row r="9" spans="2:10" ht="21" customHeight="1" x14ac:dyDescent="0.35">
      <c r="B9" s="153" t="s">
        <v>79</v>
      </c>
      <c r="C9" s="154"/>
      <c r="D9" s="155" t="s">
        <v>96</v>
      </c>
      <c r="E9" s="153" t="s">
        <v>80</v>
      </c>
      <c r="F9" s="155" t="s">
        <v>103</v>
      </c>
      <c r="G9" s="153" t="s">
        <v>81</v>
      </c>
      <c r="H9" s="156"/>
      <c r="I9" s="153"/>
      <c r="J9" s="156"/>
    </row>
    <row r="10" spans="2:10" ht="21" customHeight="1" x14ac:dyDescent="0.25"/>
    <row r="11" spans="2:10" ht="21" customHeight="1" x14ac:dyDescent="0.25">
      <c r="B11" s="157" t="s">
        <v>82</v>
      </c>
      <c r="C11" s="157" t="s">
        <v>83</v>
      </c>
      <c r="D11" s="157" t="s">
        <v>84</v>
      </c>
      <c r="E11" s="157" t="s">
        <v>85</v>
      </c>
      <c r="F11" s="157" t="s">
        <v>86</v>
      </c>
      <c r="G11" s="157" t="s">
        <v>87</v>
      </c>
    </row>
    <row r="12" spans="2:10" ht="21" customHeight="1" x14ac:dyDescent="0.35">
      <c r="B12" s="158">
        <v>1</v>
      </c>
      <c r="C12" s="159">
        <v>2666</v>
      </c>
      <c r="D12" s="160" t="str">
        <f>IF(ISBLANK(C12),"",VLOOKUP(C12,Inscripcion!$A$1:$E$200,2,FALSE))</f>
        <v>Elias Vega Reyes</v>
      </c>
      <c r="E12" s="161" t="str">
        <f>IF(ISBLANK(C12),"",VLOOKUP(C12,Inscripcion!$A$1:$E$200,3,FALSE))</f>
        <v>Alajuela</v>
      </c>
      <c r="F12" s="161">
        <f>IF(ISBLANK(C12),"",VLOOKUP(C12,Inscripcion!$A$1:$E$200,4,FALSE))</f>
        <v>7</v>
      </c>
      <c r="G12" s="161">
        <f>IF(ISBLANK(C12),"",VLOOKUP(C12,Inscripcion!$A$1:$E$200,5,FALSE))</f>
        <v>545</v>
      </c>
    </row>
    <row r="13" spans="2:10" ht="21" customHeight="1" x14ac:dyDescent="0.35">
      <c r="B13" s="158">
        <v>2</v>
      </c>
      <c r="C13" s="159">
        <v>3499</v>
      </c>
      <c r="D13" s="160" t="str">
        <f>IF(ISBLANK(C13),"",VLOOKUP(C13,Inscripcion!$A$1:$E$200,2,FALSE))</f>
        <v>Esteban Murillo Chaves</v>
      </c>
      <c r="E13" s="161" t="str">
        <f>IF(ISBLANK(C13),"",VLOOKUP(C13,Inscripcion!$A$1:$E$200,3,FALSE))</f>
        <v>Perez Zeledon</v>
      </c>
      <c r="F13" s="161">
        <f>IF(ISBLANK(C13),"",VLOOKUP(C13,Inscripcion!$A$1:$E$200,4,FALSE))</f>
        <v>31</v>
      </c>
      <c r="G13" s="161">
        <f>IF(ISBLANK(C13),"",VLOOKUP(C13,Inscripcion!$A$1:$E$200,5,FALSE))</f>
        <v>505</v>
      </c>
    </row>
    <row r="14" spans="2:10" ht="21" customHeight="1" x14ac:dyDescent="0.35">
      <c r="B14" s="158">
        <v>3</v>
      </c>
      <c r="C14" s="159">
        <v>3622</v>
      </c>
      <c r="D14" s="160" t="str">
        <f>IF(ISBLANK(C14),"",VLOOKUP(C14,Inscripcion!$A$1:$E$200,2,FALSE))</f>
        <v>Eduardo Betanco diaz</v>
      </c>
      <c r="E14" s="161" t="str">
        <f>IF(ISBLANK(C14),"",VLOOKUP(C14,Inscripcion!$A$1:$E$200,3,FALSE))</f>
        <v>Mora</v>
      </c>
      <c r="F14" s="161">
        <f>IF(ISBLANK(C14),"",VLOOKUP(C14,Inscripcion!$A$1:$E$200,4,FALSE))</f>
        <v>47</v>
      </c>
      <c r="G14" s="161">
        <f>IF(ISBLANK(C14),"",VLOOKUP(C14,Inscripcion!$A$1:$E$200,5,FALSE))</f>
        <v>490</v>
      </c>
    </row>
    <row r="15" spans="2:10" ht="21" customHeight="1" x14ac:dyDescent="0.25">
      <c r="F15" s="162" t="s">
        <v>88</v>
      </c>
      <c r="G15" s="162" t="s">
        <v>88</v>
      </c>
    </row>
    <row r="16" spans="2:10" ht="21" customHeight="1" x14ac:dyDescent="0.25"/>
    <row r="17" spans="2:10" ht="21" customHeight="1" x14ac:dyDescent="0.25">
      <c r="B17" s="163" t="s">
        <v>89</v>
      </c>
      <c r="C17" s="163"/>
      <c r="D17" s="163" t="s">
        <v>90</v>
      </c>
      <c r="E17" s="164" t="s">
        <v>91</v>
      </c>
      <c r="F17" s="163" t="s">
        <v>92</v>
      </c>
      <c r="G17" s="163" t="s">
        <v>93</v>
      </c>
      <c r="H17" s="165" t="s">
        <v>94</v>
      </c>
      <c r="I17" s="166"/>
    </row>
    <row r="18" spans="2:10" ht="21" customHeight="1" x14ac:dyDescent="0.25">
      <c r="B18" s="167">
        <v>1</v>
      </c>
      <c r="C18" s="168">
        <v>1</v>
      </c>
      <c r="D18" s="169" t="str">
        <f>D12</f>
        <v>Elias Vega Reyes</v>
      </c>
      <c r="E18" s="170">
        <v>11</v>
      </c>
      <c r="F18" s="170">
        <v>11</v>
      </c>
      <c r="G18" s="170"/>
      <c r="H18" s="171">
        <v>1</v>
      </c>
      <c r="I18" s="166"/>
    </row>
    <row r="19" spans="2:10" ht="21" customHeight="1" x14ac:dyDescent="0.25">
      <c r="B19" s="172"/>
      <c r="C19" s="168">
        <v>3</v>
      </c>
      <c r="D19" s="169" t="str">
        <f>D14</f>
        <v>Eduardo Betanco diaz</v>
      </c>
      <c r="E19" s="170">
        <v>5</v>
      </c>
      <c r="F19" s="170">
        <v>3</v>
      </c>
      <c r="G19" s="170"/>
      <c r="H19" s="173"/>
      <c r="I19" s="166"/>
    </row>
    <row r="20" spans="2:10" ht="21" customHeight="1" x14ac:dyDescent="0.25">
      <c r="B20" s="167">
        <v>2</v>
      </c>
      <c r="C20" s="170">
        <v>1</v>
      </c>
      <c r="D20" s="169" t="str">
        <f>D12</f>
        <v>Elias Vega Reyes</v>
      </c>
      <c r="E20" s="170">
        <v>11</v>
      </c>
      <c r="F20" s="170">
        <v>5</v>
      </c>
      <c r="G20" s="170">
        <v>4</v>
      </c>
      <c r="H20" s="171">
        <v>2</v>
      </c>
      <c r="I20" s="166"/>
    </row>
    <row r="21" spans="2:10" ht="21" customHeight="1" x14ac:dyDescent="0.25">
      <c r="B21" s="172"/>
      <c r="C21" s="170">
        <v>2</v>
      </c>
      <c r="D21" s="169" t="str">
        <f>D13</f>
        <v>Esteban Murillo Chaves</v>
      </c>
      <c r="E21" s="170">
        <v>4</v>
      </c>
      <c r="F21" s="170">
        <v>11</v>
      </c>
      <c r="G21" s="170">
        <v>11</v>
      </c>
      <c r="H21" s="173"/>
      <c r="I21" s="166"/>
    </row>
    <row r="22" spans="2:10" ht="21" customHeight="1" x14ac:dyDescent="0.25">
      <c r="B22" s="167">
        <v>3</v>
      </c>
      <c r="C22" s="170">
        <v>2</v>
      </c>
      <c r="D22" s="169" t="str">
        <f>D13</f>
        <v>Esteban Murillo Chaves</v>
      </c>
      <c r="E22" s="170">
        <v>11</v>
      </c>
      <c r="F22" s="170">
        <v>11</v>
      </c>
      <c r="G22" s="170"/>
      <c r="H22" s="174">
        <v>2</v>
      </c>
      <c r="I22" s="166"/>
    </row>
    <row r="23" spans="2:10" ht="21" customHeight="1" x14ac:dyDescent="0.25">
      <c r="B23" s="172"/>
      <c r="C23" s="170">
        <v>3</v>
      </c>
      <c r="D23" s="169" t="str">
        <f>D14</f>
        <v>Eduardo Betanco diaz</v>
      </c>
      <c r="E23" s="170">
        <v>4</v>
      </c>
      <c r="F23" s="170">
        <v>7</v>
      </c>
      <c r="G23" s="170"/>
      <c r="H23" s="173"/>
      <c r="I23" s="166"/>
    </row>
    <row r="24" spans="2:10" ht="21" customHeight="1" x14ac:dyDescent="0.25">
      <c r="B24" s="154"/>
      <c r="C24" s="154"/>
      <c r="D24" s="154"/>
      <c r="E24" s="154"/>
      <c r="F24" s="154"/>
      <c r="G24" s="154"/>
      <c r="H24" s="154"/>
      <c r="I24" s="154"/>
      <c r="J24" s="154"/>
    </row>
    <row r="25" spans="2:10" ht="21" customHeight="1" x14ac:dyDescent="0.25">
      <c r="B25" s="154"/>
      <c r="C25" s="154"/>
      <c r="D25" s="154"/>
      <c r="E25" s="154"/>
      <c r="F25" s="154"/>
      <c r="G25" s="154"/>
      <c r="H25" s="154"/>
      <c r="I25" s="154"/>
      <c r="J25" s="154"/>
    </row>
    <row r="26" spans="2:10" ht="21" customHeight="1" x14ac:dyDescent="0.25">
      <c r="B26" s="154"/>
      <c r="C26" s="154"/>
      <c r="D26" s="170" t="s">
        <v>95</v>
      </c>
      <c r="E26" s="154"/>
      <c r="F26" s="154"/>
      <c r="G26" s="154"/>
      <c r="H26" s="154"/>
      <c r="I26" s="154"/>
      <c r="J26" s="154"/>
    </row>
    <row r="27" spans="2:10" ht="21" customHeight="1" x14ac:dyDescent="0.25">
      <c r="D27" s="519" t="s">
        <v>206</v>
      </c>
      <c r="E27" s="154"/>
      <c r="F27" s="154"/>
    </row>
    <row r="28" spans="2:10" ht="21" customHeight="1" x14ac:dyDescent="0.25">
      <c r="D28" s="519" t="s">
        <v>207</v>
      </c>
      <c r="E28" s="154"/>
      <c r="F28" s="154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D33" sqref="D33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76"/>
    </row>
    <row r="5" spans="2:10" ht="8.25" customHeight="1" x14ac:dyDescent="0.35">
      <c r="D5" s="176"/>
    </row>
    <row r="6" spans="2:10" ht="26.25" customHeight="1" x14ac:dyDescent="0.25"/>
    <row r="7" spans="2:10" ht="26.25" customHeight="1" x14ac:dyDescent="0.35">
      <c r="C7" s="176"/>
      <c r="D7" s="176"/>
      <c r="G7" s="176" t="s">
        <v>78</v>
      </c>
      <c r="H7" s="200">
        <v>45059.359748240742</v>
      </c>
      <c r="J7" s="177"/>
    </row>
    <row r="8" spans="2:10" ht="26.25" customHeight="1" x14ac:dyDescent="0.35">
      <c r="C8" s="176"/>
      <c r="D8" s="176"/>
    </row>
    <row r="9" spans="2:10" ht="21" customHeight="1" x14ac:dyDescent="0.35">
      <c r="B9" s="178" t="s">
        <v>79</v>
      </c>
      <c r="C9" s="179"/>
      <c r="D9" s="180" t="s">
        <v>96</v>
      </c>
      <c r="E9" s="178" t="s">
        <v>80</v>
      </c>
      <c r="F9" s="180" t="s">
        <v>104</v>
      </c>
      <c r="G9" s="178" t="s">
        <v>81</v>
      </c>
      <c r="H9" s="181"/>
      <c r="I9" s="178"/>
      <c r="J9" s="181"/>
    </row>
    <row r="10" spans="2:10" ht="21" customHeight="1" x14ac:dyDescent="0.25"/>
    <row r="11" spans="2:10" ht="21" customHeight="1" x14ac:dyDescent="0.25">
      <c r="B11" s="182" t="s">
        <v>82</v>
      </c>
      <c r="C11" s="182" t="s">
        <v>83</v>
      </c>
      <c r="D11" s="182" t="s">
        <v>84</v>
      </c>
      <c r="E11" s="182" t="s">
        <v>85</v>
      </c>
      <c r="F11" s="182" t="s">
        <v>86</v>
      </c>
      <c r="G11" s="182" t="s">
        <v>87</v>
      </c>
    </row>
    <row r="12" spans="2:10" ht="21" customHeight="1" x14ac:dyDescent="0.35">
      <c r="B12" s="183">
        <v>1</v>
      </c>
      <c r="C12" s="184">
        <v>3472</v>
      </c>
      <c r="D12" s="185" t="str">
        <f>IF(ISBLANK(C12),"",VLOOKUP(C12,Inscripcion!$A$1:$E$200,2,FALSE))</f>
        <v>Jaydrick Shamall Baker Crawford</v>
      </c>
      <c r="E12" s="186" t="str">
        <f>IF(ISBLANK(C12),"",VLOOKUP(C12,Inscripcion!$A$1:$E$200,3,FALSE))</f>
        <v>Aserrí</v>
      </c>
      <c r="F12" s="186">
        <f>IF(ISBLANK(C12),"",VLOOKUP(C12,Inscripcion!$A$1:$E$200,4,FALSE))</f>
        <v>8</v>
      </c>
      <c r="G12" s="186">
        <f>IF(ISBLANK(C12),"",VLOOKUP(C12,Inscripcion!$A$1:$E$200,5,FALSE))</f>
        <v>545</v>
      </c>
    </row>
    <row r="13" spans="2:10" ht="21" customHeight="1" x14ac:dyDescent="0.35">
      <c r="B13" s="183">
        <v>2</v>
      </c>
      <c r="C13" s="184">
        <v>3148</v>
      </c>
      <c r="D13" s="185" t="str">
        <f>IF(ISBLANK(C13),"",VLOOKUP(C13,Inscripcion!$A$1:$E$200,2,FALSE))</f>
        <v>Nicolas Quesada Arguedas</v>
      </c>
      <c r="E13" s="186" t="str">
        <f>IF(ISBLANK(C13),"",VLOOKUP(C13,Inscripcion!$A$1:$E$200,3,FALSE))</f>
        <v>Alajuela</v>
      </c>
      <c r="F13" s="186">
        <f>IF(ISBLANK(C13),"",VLOOKUP(C13,Inscripcion!$A$1:$E$200,4,FALSE))</f>
        <v>30</v>
      </c>
      <c r="G13" s="186">
        <f>IF(ISBLANK(C13),"",VLOOKUP(C13,Inscripcion!$A$1:$E$200,5,FALSE))</f>
        <v>505</v>
      </c>
    </row>
    <row r="14" spans="2:10" ht="21" customHeight="1" x14ac:dyDescent="0.35">
      <c r="B14" s="183">
        <v>3</v>
      </c>
      <c r="C14" s="184">
        <v>3664</v>
      </c>
      <c r="D14" s="185" t="str">
        <f>IF(ISBLANK(C14),"",VLOOKUP(C14,Inscripcion!$A$1:$E$200,2,FALSE))</f>
        <v>Luis Felipe Roman Ching</v>
      </c>
      <c r="E14" s="186" t="str">
        <f>IF(ISBLANK(C14),"",VLOOKUP(C14,Inscripcion!$A$1:$E$200,3,FALSE))</f>
        <v>Escazu</v>
      </c>
      <c r="F14" s="186">
        <f>IF(ISBLANK(C14),"",VLOOKUP(C14,Inscripcion!$A$1:$E$200,4,FALSE))</f>
        <v>48</v>
      </c>
      <c r="G14" s="186">
        <f>IF(ISBLANK(C14),"",VLOOKUP(C14,Inscripcion!$A$1:$E$200,5,FALSE))</f>
        <v>490</v>
      </c>
    </row>
    <row r="15" spans="2:10" ht="21" customHeight="1" x14ac:dyDescent="0.25">
      <c r="F15" s="187" t="s">
        <v>88</v>
      </c>
      <c r="G15" s="187" t="s">
        <v>88</v>
      </c>
    </row>
    <row r="16" spans="2:10" ht="21" customHeight="1" x14ac:dyDescent="0.25"/>
    <row r="17" spans="2:10" ht="21" customHeight="1" x14ac:dyDescent="0.25">
      <c r="B17" s="188" t="s">
        <v>89</v>
      </c>
      <c r="C17" s="188"/>
      <c r="D17" s="188" t="s">
        <v>90</v>
      </c>
      <c r="E17" s="189" t="s">
        <v>91</v>
      </c>
      <c r="F17" s="188" t="s">
        <v>92</v>
      </c>
      <c r="G17" s="188" t="s">
        <v>93</v>
      </c>
      <c r="H17" s="190" t="s">
        <v>94</v>
      </c>
      <c r="I17" s="191"/>
    </row>
    <row r="18" spans="2:10" ht="21" customHeight="1" x14ac:dyDescent="0.25">
      <c r="B18" s="192">
        <v>1</v>
      </c>
      <c r="C18" s="193">
        <v>1</v>
      </c>
      <c r="D18" s="194" t="str">
        <f>D12</f>
        <v>Jaydrick Shamall Baker Crawford</v>
      </c>
      <c r="E18" s="195">
        <v>11</v>
      </c>
      <c r="F18" s="195">
        <v>11</v>
      </c>
      <c r="G18" s="195"/>
      <c r="H18" s="196">
        <v>1</v>
      </c>
      <c r="I18" s="191"/>
    </row>
    <row r="19" spans="2:10" ht="21" customHeight="1" x14ac:dyDescent="0.25">
      <c r="B19" s="197"/>
      <c r="C19" s="193">
        <v>3</v>
      </c>
      <c r="D19" s="194" t="str">
        <f>D14</f>
        <v>Luis Felipe Roman Ching</v>
      </c>
      <c r="E19" s="195">
        <v>9</v>
      </c>
      <c r="F19" s="195">
        <v>1</v>
      </c>
      <c r="G19" s="195"/>
      <c r="H19" s="198"/>
      <c r="I19" s="191"/>
    </row>
    <row r="20" spans="2:10" ht="21" customHeight="1" x14ac:dyDescent="0.25">
      <c r="B20" s="192">
        <v>2</v>
      </c>
      <c r="C20" s="195">
        <v>1</v>
      </c>
      <c r="D20" s="194" t="str">
        <f>D12</f>
        <v>Jaydrick Shamall Baker Crawford</v>
      </c>
      <c r="E20" s="195">
        <v>11</v>
      </c>
      <c r="F20" s="195">
        <v>11</v>
      </c>
      <c r="G20" s="195"/>
      <c r="H20" s="196">
        <v>1</v>
      </c>
      <c r="I20" s="191"/>
    </row>
    <row r="21" spans="2:10" ht="21" customHeight="1" x14ac:dyDescent="0.25">
      <c r="B21" s="197"/>
      <c r="C21" s="195">
        <v>2</v>
      </c>
      <c r="D21" s="194" t="str">
        <f>D13</f>
        <v>Nicolas Quesada Arguedas</v>
      </c>
      <c r="E21" s="195">
        <v>4</v>
      </c>
      <c r="F21" s="195">
        <v>6</v>
      </c>
      <c r="G21" s="195"/>
      <c r="H21" s="198"/>
      <c r="I21" s="191"/>
    </row>
    <row r="22" spans="2:10" ht="21" customHeight="1" x14ac:dyDescent="0.25">
      <c r="B22" s="192">
        <v>3</v>
      </c>
      <c r="C22" s="195">
        <v>2</v>
      </c>
      <c r="D22" s="194" t="str">
        <f>D13</f>
        <v>Nicolas Quesada Arguedas</v>
      </c>
      <c r="E22" s="195">
        <v>14</v>
      </c>
      <c r="F22" s="195">
        <v>9</v>
      </c>
      <c r="G22" s="195">
        <v>0</v>
      </c>
      <c r="H22" s="199">
        <v>3</v>
      </c>
      <c r="I22" s="191"/>
    </row>
    <row r="23" spans="2:10" ht="21" customHeight="1" x14ac:dyDescent="0.25">
      <c r="B23" s="197"/>
      <c r="C23" s="195">
        <v>3</v>
      </c>
      <c r="D23" s="194" t="str">
        <f>D14</f>
        <v>Luis Felipe Roman Ching</v>
      </c>
      <c r="E23" s="195">
        <v>12</v>
      </c>
      <c r="F23" s="195">
        <v>11</v>
      </c>
      <c r="G23" s="195">
        <v>11</v>
      </c>
      <c r="H23" s="198"/>
      <c r="I23" s="191"/>
    </row>
    <row r="24" spans="2:10" ht="21" customHeight="1" x14ac:dyDescent="0.25">
      <c r="B24" s="179"/>
      <c r="C24" s="179"/>
      <c r="D24" s="179"/>
      <c r="E24" s="179"/>
      <c r="F24" s="179"/>
      <c r="G24" s="179"/>
      <c r="H24" s="179"/>
      <c r="I24" s="179"/>
      <c r="J24" s="179"/>
    </row>
    <row r="25" spans="2:10" ht="21" customHeight="1" x14ac:dyDescent="0.25">
      <c r="B25" s="179"/>
      <c r="C25" s="179"/>
      <c r="D25" s="179"/>
      <c r="E25" s="179"/>
      <c r="F25" s="179"/>
      <c r="G25" s="179"/>
      <c r="H25" s="179"/>
      <c r="I25" s="179"/>
      <c r="J25" s="179"/>
    </row>
    <row r="26" spans="2:10" ht="21" customHeight="1" x14ac:dyDescent="0.25">
      <c r="B26" s="179"/>
      <c r="C26" s="179"/>
      <c r="D26" s="195" t="s">
        <v>95</v>
      </c>
      <c r="E26" s="179"/>
      <c r="F26" s="179"/>
      <c r="G26" s="179"/>
      <c r="H26" s="179"/>
      <c r="I26" s="179"/>
      <c r="J26" s="179"/>
    </row>
    <row r="27" spans="2:10" ht="21" customHeight="1" x14ac:dyDescent="0.25">
      <c r="D27" s="519" t="s">
        <v>208</v>
      </c>
      <c r="E27" s="179"/>
      <c r="F27" s="179"/>
    </row>
    <row r="28" spans="2:10" ht="21" customHeight="1" x14ac:dyDescent="0.25">
      <c r="D28" s="519" t="s">
        <v>209</v>
      </c>
      <c r="E28" s="179"/>
      <c r="F28" s="179"/>
    </row>
  </sheetData>
  <pageMargins left="0.7" right="0.7" top="0.75" bottom="0.75" header="0.3" footer="0.3"/>
  <pageSetup scale="8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Grupo 9 (I)</vt:lpstr>
      <vt:lpstr>Grupo 10 (J)</vt:lpstr>
      <vt:lpstr>Grupo 11 (K)</vt:lpstr>
      <vt:lpstr>Grupo 12 (L)</vt:lpstr>
      <vt:lpstr>Grupo 13 (M)</vt:lpstr>
      <vt:lpstr>Grupo 14 (N)</vt:lpstr>
      <vt:lpstr>Grupo 15 (O)</vt:lpstr>
      <vt:lpstr>Grupo 16 (P)</vt:lpstr>
      <vt:lpstr>Grupo 17 (Q)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2023-05-13T17:43:33Z</cp:lastPrinted>
  <dcterms:created xsi:type="dcterms:W3CDTF">2023-05-13T14:37:56Z</dcterms:created>
  <dcterms:modified xsi:type="dcterms:W3CDTF">2023-05-23T03:38:34Z</dcterms:modified>
</cp:coreProperties>
</file>