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01\Desktop\II RANK VET2023\TABULACION\"/>
    </mc:Choice>
  </mc:AlternateContent>
  <bookViews>
    <workbookView xWindow="0" yWindow="0" windowWidth="20490" windowHeight="7755" firstSheet="1" activeTab="1"/>
  </bookViews>
  <sheets>
    <sheet name="Inscripcion" sheetId="1" r:id="rId1"/>
    <sheet name="Grupo 1 (A)" sheetId="2" r:id="rId2"/>
    <sheet name="Grupo 2 (B)" sheetId="3" r:id="rId3"/>
    <sheet name="Grupo 3 (C)" sheetId="6" r:id="rId4"/>
    <sheet name="Grupo 4 (D)" sheetId="7" r:id="rId5"/>
    <sheet name="Rifa" sheetId="4" r:id="rId6"/>
    <sheet name="Llave" sheetId="5" r:id="rId7"/>
  </sheets>
  <calcPr calcId="152511"/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D23" i="2"/>
  <c r="E14" i="6" l="1"/>
  <c r="D15" i="7" l="1"/>
  <c r="D27" i="7" s="1"/>
  <c r="E15" i="7"/>
  <c r="F15" i="7"/>
  <c r="G15" i="7"/>
  <c r="G14" i="7"/>
  <c r="F14" i="7"/>
  <c r="E14" i="7"/>
  <c r="D14" i="7"/>
  <c r="D29" i="7" s="1"/>
  <c r="G13" i="7"/>
  <c r="F13" i="7"/>
  <c r="E13" i="7"/>
  <c r="D13" i="7"/>
  <c r="D23" i="7" s="1"/>
  <c r="G12" i="7"/>
  <c r="F12" i="7"/>
  <c r="E12" i="7"/>
  <c r="D12" i="7"/>
  <c r="D18" i="7" s="1"/>
  <c r="G14" i="6"/>
  <c r="F14" i="6"/>
  <c r="D14" i="6"/>
  <c r="G13" i="6"/>
  <c r="F13" i="6"/>
  <c r="E13" i="6"/>
  <c r="D13" i="6"/>
  <c r="G12" i="6"/>
  <c r="F12" i="6"/>
  <c r="E12" i="6"/>
  <c r="D12" i="6"/>
  <c r="D19" i="6" l="1"/>
  <c r="D23" i="6"/>
  <c r="D18" i="6"/>
  <c r="D28" i="7"/>
  <c r="D20" i="7"/>
  <c r="D25" i="7" s="1"/>
  <c r="D26" i="7"/>
  <c r="D20" i="6"/>
  <c r="D22" i="6"/>
  <c r="D19" i="7"/>
  <c r="D22" i="7"/>
  <c r="D21" i="7"/>
  <c r="D24" i="7"/>
  <c r="D21" i="6"/>
  <c r="W17" i="5"/>
  <c r="U17" i="5"/>
  <c r="T17" i="5"/>
  <c r="W16" i="5"/>
  <c r="U16" i="5"/>
  <c r="T16" i="5"/>
  <c r="W15" i="5"/>
  <c r="U15" i="5"/>
  <c r="T15" i="5"/>
  <c r="W14" i="5"/>
  <c r="U14" i="5"/>
  <c r="T14" i="5"/>
  <c r="W11" i="5"/>
  <c r="X11" i="5"/>
  <c r="X17" i="5" s="1"/>
  <c r="U11" i="5"/>
  <c r="T11" i="5"/>
  <c r="W10" i="5"/>
  <c r="X10" i="5"/>
  <c r="X16" i="5" s="1"/>
  <c r="U10" i="5"/>
  <c r="T10" i="5"/>
  <c r="W9" i="5"/>
  <c r="X9" i="5"/>
  <c r="X15" i="5" s="1"/>
  <c r="U9" i="5"/>
  <c r="T9" i="5"/>
  <c r="W8" i="5"/>
  <c r="V8" i="5"/>
  <c r="X8" i="5" s="1"/>
  <c r="X14" i="5" s="1"/>
  <c r="U8" i="5"/>
  <c r="T8" i="5"/>
  <c r="G14" i="3"/>
  <c r="F14" i="3"/>
  <c r="E14" i="3"/>
  <c r="D14" i="3"/>
  <c r="G13" i="3"/>
  <c r="F13" i="3"/>
  <c r="E13" i="3"/>
  <c r="D13" i="3"/>
  <c r="G12" i="3"/>
  <c r="F12" i="3"/>
  <c r="E12" i="3"/>
  <c r="D12" i="3"/>
  <c r="G14" i="2"/>
  <c r="F14" i="2"/>
  <c r="E14" i="2"/>
  <c r="D14" i="2"/>
  <c r="G13" i="2"/>
  <c r="F13" i="2"/>
  <c r="E13" i="2"/>
  <c r="D13" i="2"/>
  <c r="G12" i="2"/>
  <c r="F12" i="2"/>
  <c r="E12" i="2"/>
  <c r="D12" i="2"/>
  <c r="D19" i="3" l="1"/>
  <c r="D23" i="3"/>
  <c r="D21" i="3"/>
  <c r="D22" i="3"/>
  <c r="D20" i="3"/>
  <c r="D18" i="3"/>
  <c r="D8" i="5"/>
  <c r="D9" i="5"/>
  <c r="D10" i="5"/>
  <c r="D11" i="5"/>
  <c r="D12" i="5"/>
  <c r="D13" i="5"/>
  <c r="D14" i="5"/>
  <c r="D15" i="5"/>
  <c r="F11" i="5" l="1"/>
  <c r="E11" i="5"/>
  <c r="E10" i="5"/>
  <c r="F10" i="5"/>
  <c r="E9" i="5"/>
  <c r="F9" i="5"/>
  <c r="E15" i="5"/>
  <c r="F15" i="5"/>
  <c r="F8" i="5"/>
  <c r="E8" i="5"/>
  <c r="F13" i="5"/>
  <c r="E13" i="5"/>
  <c r="E14" i="5"/>
  <c r="F14" i="5"/>
  <c r="E12" i="5"/>
  <c r="F12" i="5"/>
</calcChain>
</file>

<file path=xl/sharedStrings.xml><?xml version="1.0" encoding="utf-8"?>
<sst xmlns="http://schemas.openxmlformats.org/spreadsheetml/2006/main" count="168" uniqueCount="81">
  <si>
    <t>CARNE</t>
  </si>
  <si>
    <t>NOMBRE</t>
  </si>
  <si>
    <t>CLUB</t>
  </si>
  <si>
    <t>RANKING</t>
  </si>
  <si>
    <t>PUNTOS</t>
  </si>
  <si>
    <t>Escazu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</si>
  <si>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</si>
  <si>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</si>
  <si>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</si>
  <si>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</si>
  <si>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</si>
  <si>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</si>
  <si>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</si>
  <si>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</si>
  <si>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</si>
  <si>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</si>
  <si>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</si>
  <si>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</si>
  <si>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</si>
  <si>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</si>
  <si>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</si>
  <si>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</si>
  <si>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</si>
  <si>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</si>
  <si>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</si>
  <si>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</si>
  <si>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1 (A)</t>
  </si>
  <si>
    <t xml:space="preserve">Fecha: </t>
  </si>
  <si>
    <t>Categoría:</t>
  </si>
  <si>
    <t>Nº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</si>
  <si>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</si>
  <si>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</si>
  <si>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</si>
  <si>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</si>
  <si>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</si>
  <si>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</si>
  <si>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</si>
  <si>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</si>
  <si>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</si>
  <si>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</si>
  <si>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</si>
  <si>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</si>
  <si>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</si>
  <si>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</si>
  <si>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</si>
  <si>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</si>
  <si>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</si>
  <si>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</si>
  <si>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</si>
  <si>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</si>
  <si>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>4º set</t>
  </si>
  <si>
    <t>1re Ranking Veteranos 2023</t>
  </si>
  <si>
    <t>REPORTE DE INSCRIPCION PARA 30-45</t>
  </si>
  <si>
    <t>Allan Calvo García</t>
  </si>
  <si>
    <t>Alejandro Sànchez</t>
  </si>
  <si>
    <t>Steve Herra Villalobos</t>
  </si>
  <si>
    <t>Alexander Quiros Cordero</t>
  </si>
  <si>
    <t>Oscar Mata Salas</t>
  </si>
  <si>
    <t>Manuel Rojas Vasquez</t>
  </si>
  <si>
    <t>Luis López</t>
  </si>
  <si>
    <t>San Jose</t>
  </si>
  <si>
    <t>Cartago</t>
  </si>
  <si>
    <t>Montes de Oca</t>
  </si>
  <si>
    <t>Vasquez de Coronado</t>
  </si>
  <si>
    <t>Santa Ana</t>
  </si>
  <si>
    <t>Esparza</t>
  </si>
  <si>
    <t>Aserri</t>
  </si>
  <si>
    <t>Desamparados</t>
  </si>
  <si>
    <t xml:space="preserve">5º set </t>
  </si>
  <si>
    <t>30-45</t>
  </si>
  <si>
    <t>3 (C)</t>
  </si>
  <si>
    <t>4 (D)</t>
  </si>
  <si>
    <t>Carlos Andres Fallas</t>
  </si>
  <si>
    <t>David Aguilar Ivankovich</t>
  </si>
  <si>
    <t xml:space="preserve">Steven Bonilla Villalobos </t>
  </si>
  <si>
    <t xml:space="preserve">Marco Antonio Sanchez Torres </t>
  </si>
  <si>
    <t xml:space="preserve">Angie Araya </t>
  </si>
  <si>
    <t xml:space="preserve">Ernesto Alonso Olivares Medina </t>
  </si>
  <si>
    <t>Uned/Carmen de Heredia</t>
  </si>
  <si>
    <t>Llave final 30-44</t>
  </si>
  <si>
    <t>5º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</si>
</sst>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6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5" fillId="2" borderId="18"/>
  </cellStyleXfs>
  <cellXfs count="158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4" xfId="0" applyNumberFormat="1" applyFont="1" applyFill="1" applyBorder="1" applyAlignment="1">
      <alignment horizontal="center"/>
    </xf>
    <xf numFmtId="0" fontId="17" fillId="2" borderId="5" xfId="0" applyNumberFormat="1" applyFont="1" applyFill="1" applyBorder="1"/>
    <xf numFmtId="0" fontId="18" fillId="2" borderId="2" xfId="0" applyNumberFormat="1" applyFont="1" applyFill="1" applyBorder="1"/>
    <xf numFmtId="0" fontId="19" fillId="2" borderId="2" xfId="0" applyNumberFormat="1" applyFont="1" applyFill="1" applyBorder="1"/>
    <xf numFmtId="0" fontId="20" fillId="2" borderId="4" xfId="0" applyNumberFormat="1" applyFont="1" applyFill="1" applyBorder="1"/>
    <xf numFmtId="0" fontId="21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/>
    <xf numFmtId="0" fontId="23" fillId="2" borderId="7" xfId="0" applyNumberFormat="1" applyFont="1" applyFill="1" applyBorder="1"/>
    <xf numFmtId="0" fontId="24" fillId="2" borderId="2" xfId="0" applyNumberFormat="1" applyFont="1" applyFill="1" applyBorder="1"/>
    <xf numFmtId="14" fontId="25" fillId="0" borderId="0" xfId="0" applyNumberFormat="1" applyFont="1"/>
    <xf numFmtId="0" fontId="26" fillId="2" borderId="1" xfId="0" applyNumberFormat="1" applyFont="1" applyFill="1" applyBorder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/>
    <xf numFmtId="14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2" xfId="0" applyNumberFormat="1" applyFont="1" applyFill="1" applyBorder="1"/>
    <xf numFmtId="0" fontId="35" fillId="2" borderId="2" xfId="0" applyNumberFormat="1" applyFont="1" applyFill="1" applyBorder="1" applyAlignment="1" applyProtection="1">
      <alignment vertical="center"/>
    </xf>
    <xf numFmtId="0" fontId="36" fillId="2" borderId="2" xfId="0" applyNumberFormat="1" applyFont="1" applyFill="1" applyBorder="1" applyAlignment="1" applyProtection="1">
      <alignment vertical="center"/>
    </xf>
    <xf numFmtId="14" fontId="37" fillId="0" borderId="0" xfId="0" applyNumberFormat="1" applyFont="1"/>
    <xf numFmtId="0" fontId="38" fillId="2" borderId="1" xfId="0" applyNumberFormat="1" applyFont="1" applyFill="1" applyBorder="1"/>
    <xf numFmtId="0" fontId="39" fillId="2" borderId="1" xfId="0" applyNumberFormat="1" applyFont="1" applyFill="1" applyBorder="1"/>
    <xf numFmtId="0" fontId="40" fillId="2" borderId="1" xfId="0" applyNumberFormat="1" applyFont="1" applyFill="1" applyBorder="1" applyAlignment="1" applyProtection="1">
      <alignment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/>
    </xf>
    <xf numFmtId="0" fontId="51" fillId="2" borderId="2" xfId="0" applyNumberFormat="1" applyFont="1" applyFill="1" applyBorder="1" applyAlignment="1" applyProtection="1">
      <alignment horizontal="center" vertical="center"/>
    </xf>
    <xf numFmtId="0" fontId="52" fillId="6" borderId="3" xfId="0" applyNumberFormat="1" applyFont="1" applyFill="1" applyBorder="1" applyAlignment="1" applyProtection="1">
      <alignment horizontal="center" vertical="center"/>
    </xf>
    <xf numFmtId="0" fontId="53" fillId="7" borderId="16" xfId="0" applyNumberFormat="1" applyFont="1" applyFill="1" applyBorder="1" applyAlignment="1" applyProtection="1">
      <alignment vertical="center"/>
    </xf>
    <xf numFmtId="0" fontId="54" fillId="2" borderId="17" xfId="0" applyNumberFormat="1" applyFont="1" applyFill="1" applyBorder="1" applyAlignment="1" applyProtection="1">
      <alignment horizontal="left" vertical="center"/>
    </xf>
    <xf numFmtId="0" fontId="55" fillId="3" borderId="18" xfId="0" applyNumberFormat="1" applyFont="1" applyFill="1" applyBorder="1" applyAlignment="1" applyProtection="1">
      <alignment vertical="center"/>
    </xf>
    <xf numFmtId="0" fontId="56" fillId="5" borderId="19" xfId="0" applyNumberFormat="1" applyFont="1" applyFill="1" applyBorder="1" applyAlignment="1" applyProtection="1">
      <alignment horizontal="center" vertical="center"/>
    </xf>
    <xf numFmtId="0" fontId="57" fillId="5" borderId="16" xfId="0" applyNumberFormat="1" applyFont="1" applyFill="1" applyBorder="1" applyAlignment="1" applyProtection="1">
      <alignment horizontal="center" vertical="center"/>
    </xf>
    <xf numFmtId="0" fontId="58" fillId="2" borderId="16" xfId="0" applyNumberFormat="1" applyFont="1" applyFill="1" applyBorder="1" applyAlignment="1" applyProtection="1">
      <alignment horizontal="right" vertical="center"/>
      <protection locked="0"/>
    </xf>
    <xf numFmtId="0" fontId="59" fillId="2" borderId="16" xfId="0" applyNumberFormat="1" applyFont="1" applyFill="1" applyBorder="1" applyAlignment="1" applyProtection="1">
      <alignment vertical="center"/>
    </xf>
    <xf numFmtId="0" fontId="60" fillId="8" borderId="16" xfId="0" applyNumberFormat="1" applyFont="1" applyFill="1" applyBorder="1" applyAlignment="1" applyProtection="1">
      <alignment horizontal="center" vertical="center"/>
      <protection locked="0"/>
    </xf>
    <xf numFmtId="0" fontId="61" fillId="2" borderId="16" xfId="0" applyNumberFormat="1" applyFont="1" applyFill="1" applyBorder="1" applyAlignment="1" applyProtection="1">
      <alignment horizontal="center" vertical="center"/>
    </xf>
    <xf numFmtId="0" fontId="62" fillId="2" borderId="15" xfId="0" applyNumberFormat="1" applyFont="1" applyFill="1" applyBorder="1" applyAlignment="1" applyProtection="1">
      <alignment horizontal="center" vertical="center"/>
    </xf>
    <xf numFmtId="0" fontId="63" fillId="2" borderId="2" xfId="0" applyNumberFormat="1" applyFont="1" applyFill="1" applyBorder="1" applyAlignment="1" applyProtection="1">
      <alignment horizontal="center" vertical="center"/>
    </xf>
    <xf numFmtId="0" fontId="64" fillId="3" borderId="4" xfId="0" applyNumberFormat="1" applyFont="1" applyFill="1" applyBorder="1" applyAlignment="1" applyProtection="1">
      <alignment vertical="center"/>
    </xf>
    <xf numFmtId="0" fontId="65" fillId="5" borderId="20" xfId="0" applyNumberFormat="1" applyFont="1" applyFill="1" applyBorder="1" applyAlignment="1" applyProtection="1">
      <alignment horizontal="center" vertical="center"/>
    </xf>
    <xf numFmtId="0" fontId="66" fillId="5" borderId="21" xfId="0" applyNumberFormat="1" applyFont="1" applyFill="1" applyBorder="1" applyAlignment="1" applyProtection="1">
      <alignment horizontal="center" vertical="center"/>
    </xf>
    <xf numFmtId="0" fontId="67" fillId="5" borderId="17" xfId="0" applyNumberFormat="1" applyFont="1" applyFill="1" applyBorder="1" applyAlignment="1" applyProtection="1">
      <alignment horizontal="center" vertical="center"/>
    </xf>
    <xf numFmtId="0" fontId="68" fillId="2" borderId="17" xfId="0" applyNumberFormat="1" applyFont="1" applyFill="1" applyBorder="1" applyAlignment="1" applyProtection="1">
      <alignment horizontal="right" vertical="center"/>
      <protection locked="0"/>
    </xf>
    <xf numFmtId="0" fontId="69" fillId="3" borderId="6" xfId="0" applyNumberFormat="1" applyFont="1" applyFill="1" applyBorder="1" applyAlignment="1" applyProtection="1">
      <alignment vertical="center"/>
    </xf>
    <xf numFmtId="0" fontId="70" fillId="3" borderId="9" xfId="0" applyNumberFormat="1" applyFont="1" applyFill="1" applyBorder="1" applyAlignment="1" applyProtection="1">
      <alignment vertical="center"/>
    </xf>
    <xf numFmtId="0" fontId="71" fillId="9" borderId="20" xfId="0" applyNumberFormat="1" applyFont="1" applyFill="1" applyBorder="1" applyAlignment="1" applyProtection="1">
      <alignment horizontal="center" vertical="center"/>
    </xf>
    <xf numFmtId="0" fontId="72" fillId="9" borderId="21" xfId="0" applyNumberFormat="1" applyFont="1" applyFill="1" applyBorder="1" applyAlignment="1" applyProtection="1">
      <alignment horizontal="center" vertical="center"/>
    </xf>
    <xf numFmtId="0" fontId="73" fillId="9" borderId="17" xfId="0" applyNumberFormat="1" applyFont="1" applyFill="1" applyBorder="1" applyAlignment="1" applyProtection="1">
      <alignment horizontal="center" vertical="center"/>
    </xf>
    <xf numFmtId="0" fontId="74" fillId="3" borderId="1" xfId="0" applyNumberFormat="1" applyFont="1" applyFill="1" applyBorder="1" applyAlignment="1" applyProtection="1">
      <alignment horizontal="center" vertical="center"/>
      <protection locked="0"/>
    </xf>
    <xf numFmtId="0" fontId="75" fillId="9" borderId="22" xfId="0" applyNumberFormat="1" applyFont="1" applyFill="1" applyBorder="1" applyAlignment="1" applyProtection="1">
      <alignment horizontal="center" vertical="center"/>
    </xf>
    <xf numFmtId="0" fontId="76" fillId="2" borderId="23" xfId="0" applyNumberFormat="1" applyFont="1" applyFill="1" applyBorder="1" applyAlignment="1" applyProtection="1">
      <alignment horizontal="center" vertical="center"/>
    </xf>
    <xf numFmtId="0" fontId="77" fillId="6" borderId="24" xfId="0" applyNumberFormat="1" applyFont="1" applyFill="1" applyBorder="1" applyAlignment="1" applyProtection="1">
      <alignment horizontal="center" vertical="center"/>
    </xf>
    <xf numFmtId="0" fontId="78" fillId="2" borderId="24" xfId="0" applyNumberFormat="1" applyFont="1" applyFill="1" applyBorder="1" applyAlignment="1" applyProtection="1">
      <alignment vertical="center"/>
    </xf>
    <xf numFmtId="0" fontId="79" fillId="2" borderId="25" xfId="0" applyNumberFormat="1" applyFont="1" applyFill="1" applyBorder="1" applyAlignment="1" applyProtection="1">
      <alignment horizontal="left" vertical="center"/>
    </xf>
    <xf numFmtId="0" fontId="80" fillId="3" borderId="26" xfId="0" applyNumberFormat="1" applyFont="1" applyFill="1" applyBorder="1" applyAlignment="1" applyProtection="1">
      <alignment vertical="center"/>
    </xf>
    <xf numFmtId="0" fontId="81" fillId="9" borderId="27" xfId="0" applyNumberFormat="1" applyFont="1" applyFill="1" applyBorder="1" applyAlignment="1" applyProtection="1">
      <alignment horizontal="center" vertical="center"/>
    </xf>
    <xf numFmtId="0" fontId="82" fillId="9" borderId="28" xfId="0" applyNumberFormat="1" applyFont="1" applyFill="1" applyBorder="1" applyAlignment="1" applyProtection="1">
      <alignment horizontal="center" vertical="center"/>
    </xf>
    <xf numFmtId="0" fontId="83" fillId="9" borderId="29" xfId="0" applyNumberFormat="1" applyFont="1" applyFill="1" applyBorder="1" applyAlignment="1" applyProtection="1">
      <alignment horizontal="center" vertical="center"/>
    </xf>
    <xf numFmtId="0" fontId="84" fillId="2" borderId="29" xfId="0" applyNumberFormat="1" applyFont="1" applyFill="1" applyBorder="1" applyAlignment="1" applyProtection="1">
      <alignment horizontal="right" vertical="center"/>
      <protection locked="0"/>
    </xf>
    <xf numFmtId="0" fontId="85" fillId="2" borderId="3" xfId="0" applyNumberFormat="1" applyFont="1" applyFill="1" applyBorder="1" applyAlignment="1" applyProtection="1">
      <alignment vertical="center"/>
    </xf>
    <xf numFmtId="0" fontId="86" fillId="2" borderId="29" xfId="0" applyNumberFormat="1" applyFont="1" applyFill="1" applyBorder="1" applyAlignment="1" applyProtection="1">
      <alignment horizontal="left" vertical="center"/>
    </xf>
    <xf numFmtId="0" fontId="87" fillId="9" borderId="30" xfId="0" applyNumberFormat="1" applyFont="1" applyFill="1" applyBorder="1" applyAlignment="1" applyProtection="1">
      <alignment horizontal="center" vertical="center"/>
    </xf>
    <xf numFmtId="0" fontId="88" fillId="2" borderId="6" xfId="0" applyNumberFormat="1" applyFont="1" applyFill="1" applyBorder="1" applyAlignment="1" applyProtection="1">
      <alignment horizontal="center" vertical="center"/>
    </xf>
    <xf numFmtId="0" fontId="89" fillId="6" borderId="18" xfId="0" applyNumberFormat="1" applyFont="1" applyFill="1" applyBorder="1" applyAlignment="1" applyProtection="1">
      <alignment horizontal="center" vertical="center"/>
    </xf>
    <xf numFmtId="0" fontId="90" fillId="7" borderId="31" xfId="0" applyNumberFormat="1" applyFont="1" applyFill="1" applyBorder="1" applyAlignment="1" applyProtection="1">
      <alignment vertical="center"/>
    </xf>
    <xf numFmtId="0" fontId="91" fillId="2" borderId="31" xfId="0" applyNumberFormat="1" applyFont="1" applyFill="1" applyBorder="1" applyAlignment="1" applyProtection="1">
      <alignment horizontal="left" vertical="center"/>
    </xf>
    <xf numFmtId="0" fontId="92" fillId="3" borderId="3" xfId="0" applyNumberFormat="1" applyFont="1" applyFill="1" applyBorder="1" applyAlignment="1" applyProtection="1">
      <alignment vertical="center"/>
    </xf>
    <xf numFmtId="0" fontId="93" fillId="2" borderId="18" xfId="0" applyNumberFormat="1" applyFont="1" applyFill="1" applyBorder="1" applyAlignment="1" applyProtection="1">
      <alignment horizontal="center" vertical="center"/>
    </xf>
    <xf numFmtId="0" fontId="94" fillId="2" borderId="18" xfId="0" applyNumberFormat="1" applyFont="1" applyFill="1" applyBorder="1" applyAlignment="1" applyProtection="1">
      <alignment horizontal="right" vertical="center"/>
      <protection locked="0"/>
    </xf>
    <xf numFmtId="0" fontId="95" fillId="2" borderId="18" xfId="0" applyNumberFormat="1" applyFont="1" applyFill="1" applyBorder="1" applyAlignment="1" applyProtection="1">
      <alignment vertical="center"/>
    </xf>
    <xf numFmtId="0" fontId="96" fillId="2" borderId="18" xfId="0" applyNumberFormat="1" applyFont="1" applyFill="1" applyBorder="1" applyAlignment="1" applyProtection="1">
      <alignment horizontal="left" vertical="center"/>
    </xf>
    <xf numFmtId="0" fontId="97" fillId="2" borderId="18" xfId="0" applyNumberFormat="1" applyFont="1" applyFill="1" applyBorder="1" applyAlignment="1" applyProtection="1">
      <alignment horizontal="center" vertical="center"/>
      <protection locked="0"/>
    </xf>
    <xf numFmtId="0" fontId="98" fillId="2" borderId="18" xfId="0" applyNumberFormat="1" applyFont="1" applyFill="1" applyBorder="1" applyAlignment="1" applyProtection="1">
      <alignment horizontal="center" vertical="center"/>
    </xf>
    <xf numFmtId="0" fontId="99" fillId="3" borderId="12" xfId="0" applyNumberFormat="1" applyFont="1" applyFill="1" applyBorder="1" applyAlignment="1" applyProtection="1">
      <alignment vertical="center"/>
    </xf>
    <xf numFmtId="0" fontId="100" fillId="2" borderId="18" xfId="0" applyNumberFormat="1" applyFont="1" applyFill="1" applyBorder="1" applyAlignment="1" applyProtection="1">
      <alignment horizontal="center" vertical="center"/>
    </xf>
    <xf numFmtId="0" fontId="101" fillId="4" borderId="19" xfId="0" applyNumberFormat="1" applyFont="1" applyFill="1" applyBorder="1" applyAlignment="1" applyProtection="1">
      <alignment horizontal="center" vertical="center"/>
    </xf>
    <xf numFmtId="0" fontId="102" fillId="4" borderId="15" xfId="0" applyNumberFormat="1" applyFont="1" applyFill="1" applyBorder="1" applyAlignment="1" applyProtection="1">
      <alignment horizontal="center" vertical="center"/>
    </xf>
    <xf numFmtId="0" fontId="103" fillId="4" borderId="16" xfId="0" applyNumberFormat="1" applyFont="1" applyFill="1" applyBorder="1" applyAlignment="1" applyProtection="1">
      <alignment horizontal="center" vertical="center"/>
    </xf>
    <xf numFmtId="0" fontId="104" fillId="2" borderId="4" xfId="0" applyNumberFormat="1" applyFont="1" applyFill="1" applyBorder="1" applyAlignment="1" applyProtection="1">
      <alignment horizontal="center" vertical="center"/>
    </xf>
    <xf numFmtId="0" fontId="105" fillId="4" borderId="20" xfId="0" applyNumberFormat="1" applyFont="1" applyFill="1" applyBorder="1" applyAlignment="1" applyProtection="1">
      <alignment horizontal="center" vertical="center"/>
    </xf>
    <xf numFmtId="0" fontId="106" fillId="4" borderId="21" xfId="0" applyNumberFormat="1" applyFont="1" applyFill="1" applyBorder="1" applyAlignment="1" applyProtection="1">
      <alignment horizontal="center" vertical="center"/>
    </xf>
    <xf numFmtId="0" fontId="107" fillId="4" borderId="17" xfId="0" applyNumberFormat="1" applyFont="1" applyFill="1" applyBorder="1" applyAlignment="1" applyProtection="1">
      <alignment horizontal="center" vertical="center"/>
    </xf>
    <xf numFmtId="0" fontId="108" fillId="2" borderId="21" xfId="0" applyNumberFormat="1" applyFont="1" applyFill="1" applyBorder="1" applyAlignment="1" applyProtection="1">
      <alignment horizontal="center" vertical="center"/>
    </xf>
    <xf numFmtId="0" fontId="109" fillId="2" borderId="18" xfId="0" applyNumberFormat="1" applyFont="1" applyFill="1" applyBorder="1" applyAlignment="1" applyProtection="1">
      <alignment horizontal="center" vertical="center"/>
    </xf>
    <xf numFmtId="0" fontId="110" fillId="2" borderId="18" xfId="0" applyNumberFormat="1" applyFont="1" applyFill="1" applyBorder="1" applyAlignment="1" applyProtection="1">
      <alignment horizontal="center" vertical="center"/>
    </xf>
    <xf numFmtId="0" fontId="111" fillId="2" borderId="18" xfId="0" applyNumberFormat="1" applyFont="1" applyFill="1" applyBorder="1" applyAlignment="1" applyProtection="1">
      <alignment vertical="center"/>
    </xf>
    <xf numFmtId="0" fontId="112" fillId="4" borderId="27" xfId="0" applyNumberFormat="1" applyFont="1" applyFill="1" applyBorder="1" applyAlignment="1" applyProtection="1">
      <alignment horizontal="center" vertical="center"/>
    </xf>
    <xf numFmtId="0" fontId="113" fillId="4" borderId="28" xfId="0" applyNumberFormat="1" applyFont="1" applyFill="1" applyBorder="1" applyAlignment="1" applyProtection="1">
      <alignment horizontal="center" vertical="center"/>
    </xf>
    <xf numFmtId="0" fontId="114" fillId="4" borderId="29" xfId="0" applyNumberFormat="1" applyFont="1" applyFill="1" applyBorder="1" applyAlignment="1" applyProtection="1">
      <alignment horizontal="center" vertical="center"/>
    </xf>
    <xf numFmtId="0" fontId="115" fillId="2" borderId="28" xfId="0" applyNumberFormat="1" applyFont="1" applyFill="1" applyBorder="1" applyAlignment="1" applyProtection="1">
      <alignment horizontal="center" vertical="center"/>
    </xf>
    <xf numFmtId="0" fontId="116" fillId="2" borderId="1" xfId="0" applyNumberFormat="1" applyFont="1" applyFill="1" applyBorder="1" applyAlignment="1" applyProtection="1">
      <alignment horizontal="center" vertical="center"/>
    </xf>
    <xf numFmtId="0" fontId="117" fillId="2" borderId="18" xfId="0" applyNumberFormat="1" applyFont="1" applyFill="1" applyBorder="1" applyAlignment="1" applyProtection="1">
      <alignment horizontal="center" vertical="center"/>
    </xf>
    <xf numFmtId="0" fontId="118" fillId="2" borderId="18" xfId="0" applyNumberFormat="1" applyFont="1" applyFill="1" applyBorder="1" applyAlignment="1" applyProtection="1">
      <alignment horizontal="left" vertical="center"/>
    </xf>
    <xf numFmtId="0" fontId="119" fillId="2" borderId="18" xfId="0" applyNumberFormat="1" applyFont="1" applyFill="1" applyBorder="1" applyAlignment="1" applyProtection="1">
      <alignment horizontal="left" vertical="center"/>
    </xf>
    <xf numFmtId="0" fontId="120" fillId="2" borderId="1" xfId="0" applyNumberFormat="1" applyFont="1" applyFill="1" applyBorder="1" applyAlignment="1" applyProtection="1">
      <alignment horizontal="center" vertical="center"/>
      <protection locked="0"/>
    </xf>
    <xf numFmtId="0" fontId="121" fillId="2" borderId="18" xfId="0" applyNumberFormat="1" applyFont="1" applyFill="1" applyBorder="1" applyAlignment="1" applyProtection="1">
      <alignment horizontal="left" vertical="center"/>
    </xf>
    <xf numFmtId="0" fontId="122" fillId="2" borderId="18" xfId="0" applyNumberFormat="1" applyFont="1" applyFill="1" applyBorder="1" applyAlignment="1" applyProtection="1">
      <alignment horizontal="left" vertical="center"/>
    </xf>
    <xf numFmtId="0" fontId="123" fillId="3" borderId="1" xfId="0" applyNumberFormat="1" applyFont="1" applyFill="1" applyBorder="1" applyAlignment="1" applyProtection="1">
      <alignment horizontal="left" vertical="center"/>
    </xf>
    <xf numFmtId="0" fontId="124" fillId="3" borderId="1" xfId="0" applyNumberFormat="1" applyFont="1" applyFill="1" applyBorder="1" applyAlignment="1" applyProtection="1">
      <alignment vertical="center"/>
    </xf>
    <xf numFmtId="0" fontId="27" fillId="2" borderId="1" xfId="0" applyNumberFormat="1" applyFont="1" applyFill="1" applyBorder="1" applyAlignment="1">
      <alignment horizontal="center"/>
    </xf>
    <xf numFmtId="0" fontId="28" fillId="2" borderId="18" xfId="0" applyNumberFormat="1" applyFont="1" applyFill="1" applyBorder="1"/>
    <xf numFmtId="0" fontId="30" fillId="2" borderId="18" xfId="0" applyNumberFormat="1" applyFont="1" applyFill="1" applyBorder="1"/>
    <xf numFmtId="0" fontId="32" fillId="2" borderId="18" xfId="0" applyNumberFormat="1" applyFont="1" applyFill="1" applyBorder="1" applyAlignment="1">
      <alignment horizontal="center"/>
    </xf>
    <xf numFmtId="0" fontId="36" fillId="2" borderId="18" xfId="0" applyNumberFormat="1" applyFont="1" applyFill="1" applyBorder="1" applyAlignment="1" applyProtection="1">
      <alignment vertical="center"/>
    </xf>
    <xf numFmtId="0" fontId="0" fillId="0" borderId="2" xfId="0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10" borderId="32" xfId="0" applyFill="1" applyBorder="1" applyAlignment="1">
      <alignment horizontal="center"/>
    </xf>
    <xf numFmtId="0" fontId="0" fillId="0" borderId="36" xfId="0" applyBorder="1"/>
    <xf numFmtId="0" fontId="33" fillId="2" borderId="18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0" fontId="11" fillId="2" borderId="2" xfId="0" applyNumberFormat="1" applyFont="1" applyFill="1" applyBorder="1"/>
    <xf numFmtId="0" fontId="4" fillId="2" borderId="2" xfId="0" applyNumberFormat="1" applyFont="1" applyFill="1" applyBorder="1"/>
    <xf numFmtId="0" fontId="4" fillId="2" borderId="2" xfId="0" applyFont="1" applyFill="1" applyBorder="1"/>
    <xf numFmtId="0" fontId="4" fillId="2" borderId="9" xfId="0" applyFont="1" applyFill="1" applyBorder="1"/>
    <xf numFmtId="0" fontId="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26" xfId="0" applyFont="1" applyFill="1" applyBorder="1"/>
    <xf numFmtId="0" fontId="43" fillId="4" borderId="3" xfId="0" applyNumberFormat="1" applyFont="1" applyFill="1" applyBorder="1" applyAlignment="1" applyProtection="1">
      <alignment vertical="center"/>
    </xf>
    <xf numFmtId="0" fontId="44" fillId="4" borderId="9" xfId="0" applyNumberFormat="1" applyFont="1" applyFill="1" applyBorder="1" applyAlignment="1" applyProtection="1">
      <alignment vertical="center"/>
    </xf>
    <xf numFmtId="0" fontId="45" fillId="4" borderId="11" xfId="0" applyNumberFormat="1" applyFont="1" applyFill="1" applyBorder="1" applyAlignment="1" applyProtection="1">
      <alignment vertical="center"/>
    </xf>
    <xf numFmtId="0" fontId="46" fillId="4" borderId="12" xfId="0" applyNumberFormat="1" applyFont="1" applyFill="1" applyBorder="1" applyAlignment="1" applyProtection="1">
      <alignment vertical="center"/>
    </xf>
    <xf numFmtId="0" fontId="0" fillId="0" borderId="37" xfId="0" applyBorder="1"/>
    <xf numFmtId="0" fontId="0" fillId="0" borderId="4" xfId="0" applyBorder="1"/>
    <xf numFmtId="0" fontId="0" fillId="0" borderId="38" xfId="0" applyBorder="1"/>
    <xf numFmtId="0" fontId="0" fillId="0" borderId="32" xfId="0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0" fontId="47" fillId="2" borderId="13" xfId="0" applyNumberFormat="1" applyFont="1" applyFill="1" applyBorder="1" applyAlignment="1" applyProtection="1">
      <alignment horizontal="center" vertical="center"/>
    </xf>
    <xf numFmtId="0" fontId="48" fillId="2" borderId="14" xfId="0" applyNumberFormat="1" applyFont="1" applyFill="1" applyBorder="1" applyAlignment="1" applyProtection="1">
      <alignment horizontal="center" vertical="center"/>
    </xf>
    <xf numFmtId="0" fontId="49" fillId="2" borderId="5" xfId="0" applyNumberFormat="1" applyFont="1" applyFill="1" applyBorder="1" applyAlignment="1" applyProtection="1">
      <alignment horizontal="center" vertical="center"/>
    </xf>
    <xf numFmtId="0" fontId="42" fillId="4" borderId="8" xfId="0" applyNumberFormat="1" applyFont="1" applyFill="1" applyBorder="1" applyAlignment="1" applyProtection="1">
      <alignment horizontal="center" vertical="center"/>
    </xf>
    <xf numFmtId="0" fontId="42" fillId="4" borderId="3" xfId="0" applyNumberFormat="1" applyFont="1" applyFill="1" applyBorder="1" applyAlignment="1" applyProtection="1">
      <alignment horizontal="center" vertical="center"/>
    </xf>
    <xf numFmtId="0" fontId="42" fillId="4" borderId="10" xfId="0" applyNumberFormat="1" applyFont="1" applyFill="1" applyBorder="1" applyAlignment="1" applyProtection="1">
      <alignment horizontal="center" vertical="center"/>
    </xf>
    <xf numFmtId="0" fontId="42" fillId="4" borderId="1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7771724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777172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5" sqref="J5"/>
    </sheetView>
  </sheetViews>
  <sheetFormatPr baseColWidth="10" defaultColWidth="9.140625" defaultRowHeight="15" x14ac:dyDescent="0.25"/>
  <cols>
    <col min="2" max="2" width="30" bestFit="1" customWidth="1"/>
    <col min="3" max="3" width="29.7109375" bestFit="1" customWidth="1"/>
  </cols>
  <sheetData>
    <row r="1" spans="1:6" x14ac:dyDescent="0.25">
      <c r="A1" s="125" t="s">
        <v>51</v>
      </c>
      <c r="B1" s="126"/>
      <c r="C1" s="126"/>
      <c r="D1" s="126"/>
      <c r="E1" s="127"/>
    </row>
    <row r="2" spans="1:6" ht="15.75" thickBot="1" x14ac:dyDescent="0.3">
      <c r="A2" s="146" t="s">
        <v>52</v>
      </c>
      <c r="B2" s="147"/>
      <c r="C2" s="147"/>
      <c r="D2" s="147"/>
      <c r="E2" s="148"/>
    </row>
    <row r="3" spans="1:6" x14ac:dyDescent="0.25">
      <c r="A3" s="125" t="s">
        <v>0</v>
      </c>
      <c r="B3" s="126" t="s">
        <v>1</v>
      </c>
      <c r="C3" s="126" t="s">
        <v>2</v>
      </c>
      <c r="D3" s="126" t="s">
        <v>3</v>
      </c>
      <c r="E3" s="127" t="s">
        <v>4</v>
      </c>
    </row>
    <row r="4" spans="1:6" x14ac:dyDescent="0.25">
      <c r="A4" s="149">
        <v>19</v>
      </c>
      <c r="B4" s="124" t="s">
        <v>57</v>
      </c>
      <c r="C4" s="123" t="s">
        <v>61</v>
      </c>
      <c r="D4" s="122">
        <v>1</v>
      </c>
      <c r="E4" s="129">
        <v>570</v>
      </c>
      <c r="F4">
        <v>1</v>
      </c>
    </row>
    <row r="5" spans="1:6" x14ac:dyDescent="0.25">
      <c r="A5" s="149">
        <v>1</v>
      </c>
      <c r="B5" s="124" t="s">
        <v>53</v>
      </c>
      <c r="C5" s="123" t="s">
        <v>60</v>
      </c>
      <c r="D5" s="122">
        <v>2</v>
      </c>
      <c r="E5" s="129">
        <v>560</v>
      </c>
      <c r="F5">
        <v>2</v>
      </c>
    </row>
    <row r="6" spans="1:6" x14ac:dyDescent="0.25">
      <c r="A6" s="149">
        <v>8</v>
      </c>
      <c r="B6" s="124" t="s">
        <v>55</v>
      </c>
      <c r="C6" s="123" t="s">
        <v>62</v>
      </c>
      <c r="D6" s="122">
        <v>3</v>
      </c>
      <c r="E6" s="129">
        <v>545</v>
      </c>
      <c r="F6">
        <v>3</v>
      </c>
    </row>
    <row r="7" spans="1:6" x14ac:dyDescent="0.25">
      <c r="A7" s="149">
        <v>22</v>
      </c>
      <c r="B7" s="124" t="s">
        <v>54</v>
      </c>
      <c r="C7" s="123" t="s">
        <v>61</v>
      </c>
      <c r="D7" s="122">
        <v>4</v>
      </c>
      <c r="E7" s="129">
        <v>530</v>
      </c>
      <c r="F7">
        <v>4</v>
      </c>
    </row>
    <row r="8" spans="1:6" x14ac:dyDescent="0.25">
      <c r="A8" s="128">
        <v>80</v>
      </c>
      <c r="B8" s="124" t="s">
        <v>72</v>
      </c>
      <c r="C8" s="123" t="s">
        <v>64</v>
      </c>
      <c r="D8" s="122">
        <v>5</v>
      </c>
      <c r="E8" s="129">
        <v>520</v>
      </c>
      <c r="F8">
        <v>4</v>
      </c>
    </row>
    <row r="9" spans="1:6" x14ac:dyDescent="0.25">
      <c r="A9" s="128">
        <v>1532</v>
      </c>
      <c r="B9" s="124" t="s">
        <v>56</v>
      </c>
      <c r="C9" s="123" t="s">
        <v>63</v>
      </c>
      <c r="D9" s="122">
        <v>7</v>
      </c>
      <c r="E9" s="129">
        <v>505</v>
      </c>
      <c r="F9">
        <v>3</v>
      </c>
    </row>
    <row r="10" spans="1:6" x14ac:dyDescent="0.25">
      <c r="A10" s="128">
        <v>168</v>
      </c>
      <c r="B10" s="124" t="s">
        <v>59</v>
      </c>
      <c r="C10" s="123" t="s">
        <v>66</v>
      </c>
      <c r="D10" s="122">
        <v>8</v>
      </c>
      <c r="E10" s="129">
        <v>505</v>
      </c>
      <c r="F10">
        <v>2</v>
      </c>
    </row>
    <row r="11" spans="1:6" x14ac:dyDescent="0.25">
      <c r="A11" s="128">
        <v>4169</v>
      </c>
      <c r="B11" s="124" t="s">
        <v>75</v>
      </c>
      <c r="C11" s="123" t="s">
        <v>5</v>
      </c>
      <c r="D11" s="122">
        <v>0</v>
      </c>
      <c r="E11" s="129">
        <v>500</v>
      </c>
      <c r="F11">
        <v>1</v>
      </c>
    </row>
    <row r="12" spans="1:6" x14ac:dyDescent="0.25">
      <c r="A12" s="128">
        <v>2344</v>
      </c>
      <c r="B12" s="124" t="s">
        <v>58</v>
      </c>
      <c r="C12" s="123" t="s">
        <v>65</v>
      </c>
      <c r="D12" s="122">
        <v>12</v>
      </c>
      <c r="E12" s="129">
        <v>490</v>
      </c>
      <c r="F12">
        <v>1</v>
      </c>
    </row>
    <row r="13" spans="1:6" x14ac:dyDescent="0.25">
      <c r="A13" s="128">
        <v>58</v>
      </c>
      <c r="B13" s="124" t="s">
        <v>73</v>
      </c>
      <c r="C13" s="123" t="s">
        <v>61</v>
      </c>
      <c r="D13" s="122">
        <v>13</v>
      </c>
      <c r="E13" s="129">
        <v>490</v>
      </c>
      <c r="F13">
        <v>2</v>
      </c>
    </row>
    <row r="14" spans="1:6" x14ac:dyDescent="0.25">
      <c r="A14" s="128">
        <v>830</v>
      </c>
      <c r="B14" s="124" t="s">
        <v>74</v>
      </c>
      <c r="C14" s="123" t="s">
        <v>78</v>
      </c>
      <c r="D14" s="122">
        <v>126</v>
      </c>
      <c r="E14" s="129">
        <v>480</v>
      </c>
      <c r="F14">
        <v>3</v>
      </c>
    </row>
    <row r="15" spans="1:6" x14ac:dyDescent="0.25">
      <c r="A15" s="128">
        <v>18</v>
      </c>
      <c r="B15" s="124" t="s">
        <v>76</v>
      </c>
      <c r="C15" s="123" t="s">
        <v>5</v>
      </c>
      <c r="D15" s="122">
        <v>14</v>
      </c>
      <c r="E15" s="129">
        <v>480</v>
      </c>
      <c r="F15">
        <v>4</v>
      </c>
    </row>
    <row r="16" spans="1:6" x14ac:dyDescent="0.25">
      <c r="A16" s="128">
        <v>4170</v>
      </c>
      <c r="B16" s="124" t="s">
        <v>77</v>
      </c>
      <c r="C16" s="123" t="s">
        <v>67</v>
      </c>
      <c r="D16" s="122">
        <v>0</v>
      </c>
      <c r="E16" s="129">
        <v>480</v>
      </c>
      <c r="F1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abSelected="1" topLeftCell="A10" workbookViewId="0">
      <selection activeCell="B10" sqref="B1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8.85546875" customWidth="1"/>
    <col min="9" max="9" width="9.2851562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</v>
      </c>
      <c r="H7" s="25">
        <v>45031.962766203702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</v>
      </c>
      <c r="C9" s="4"/>
      <c r="D9" s="5" t="s">
        <v>69</v>
      </c>
      <c r="E9" s="3" t="s">
        <v>8</v>
      </c>
      <c r="F9" s="5" t="s">
        <v>26</v>
      </c>
      <c r="G9" s="3" t="s">
        <v>9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10</v>
      </c>
      <c r="C11" s="7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2:10" ht="21" customHeight="1" x14ac:dyDescent="0.35">
      <c r="B12" s="8">
        <v>1</v>
      </c>
      <c r="C12" s="9">
        <v>19</v>
      </c>
      <c r="D12" s="10" t="str">
        <f>IF(ISBLANK(C12),"",VLOOKUP(C12,Inscripcion!$A$1:$E$197,2,FALSE))</f>
        <v>Oscar Mata Salas</v>
      </c>
      <c r="E12" s="11" t="str">
        <f>IF(ISBLANK(C12),"",VLOOKUP(C12,Inscripcion!$A$1:$E$197,3,FALSE))</f>
        <v>Cartago</v>
      </c>
      <c r="F12" s="11">
        <f>IF(ISBLANK(C12),"",VLOOKUP(C12,Inscripcion!$A$1:$E$197,4,FALSE))</f>
        <v>1</v>
      </c>
      <c r="G12" s="11">
        <f>IF(ISBLANK(C12),"",VLOOKUP(C12,Inscripcion!$A$1:$E$197,5,FALSE))</f>
        <v>570</v>
      </c>
    </row>
    <row r="13" spans="2:10" ht="21" customHeight="1" x14ac:dyDescent="0.35">
      <c r="B13" s="8">
        <v>2</v>
      </c>
      <c r="C13" s="9">
        <v>4169</v>
      </c>
      <c r="D13" s="10" t="str">
        <f>IF(ISBLANK(C13),"",VLOOKUP(C13,Inscripcion!$A$1:$E$197,2,FALSE))</f>
        <v xml:space="preserve">Marco Antonio Sanchez Torres </v>
      </c>
      <c r="E13" s="11" t="str">
        <f>IF(ISBLANK(C13),"",VLOOKUP(C13,Inscripcion!$A$1:$E$197,3,FALSE))</f>
        <v>Escazu</v>
      </c>
      <c r="F13" s="11">
        <f>IF(ISBLANK(C13),"",VLOOKUP(C13,Inscripcion!$A$1:$E$197,4,FALSE))</f>
        <v>0</v>
      </c>
      <c r="G13" s="11">
        <f>IF(ISBLANK(C13),"",VLOOKUP(C13,Inscripcion!$A$1:$E$197,5,FALSE))</f>
        <v>500</v>
      </c>
    </row>
    <row r="14" spans="2:10" ht="21" customHeight="1" x14ac:dyDescent="0.35">
      <c r="B14" s="8">
        <v>3</v>
      </c>
      <c r="C14" s="9">
        <v>2344</v>
      </c>
      <c r="D14" s="10" t="str">
        <f>IF(ISBLANK(C14),"",VLOOKUP(C14,Inscripcion!$A$1:$E$197,2,FALSE))</f>
        <v>Manuel Rojas Vasquez</v>
      </c>
      <c r="E14" s="11" t="str">
        <f>IF(ISBLANK(C14),"",VLOOKUP(C14,Inscripcion!$A$1:$E$197,3,FALSE))</f>
        <v>Esparza</v>
      </c>
      <c r="F14" s="11">
        <f>IF(ISBLANK(C14),"",VLOOKUP(C14,Inscripcion!$A$1:$E$197,4,FALSE))</f>
        <v>12</v>
      </c>
      <c r="G14" s="11">
        <f>IF(ISBLANK(C14),"",VLOOKUP(C14,Inscripcion!$A$1:$E$197,5,FALSE))</f>
        <v>490</v>
      </c>
    </row>
    <row r="15" spans="2:10" ht="21" customHeight="1" x14ac:dyDescent="0.25">
      <c r="F15" s="12" t="s">
        <v>16</v>
      </c>
      <c r="G15" s="12" t="s">
        <v>16</v>
      </c>
    </row>
    <row r="16" spans="2:10" ht="21" customHeight="1" x14ac:dyDescent="0.25"/>
    <row r="17" spans="2:10" ht="21" customHeight="1" x14ac:dyDescent="0.25">
      <c r="B17" s="13" t="s">
        <v>17</v>
      </c>
      <c r="C17" s="13"/>
      <c r="D17" s="13" t="s">
        <v>18</v>
      </c>
      <c r="E17" s="14" t="s">
        <v>19</v>
      </c>
      <c r="F17" s="13" t="s">
        <v>20</v>
      </c>
      <c r="G17" s="13" t="s">
        <v>21</v>
      </c>
      <c r="H17" s="13" t="s">
        <v>50</v>
      </c>
      <c r="I17" s="13" t="s">
        <v>80</v>
      </c>
      <c r="J17" s="15" t="s">
        <v>22</v>
      </c>
    </row>
    <row r="18" spans="2:10" ht="21" customHeight="1" x14ac:dyDescent="0.25">
      <c r="B18" s="16">
        <v>1</v>
      </c>
      <c r="C18" s="17">
        <v>1</v>
      </c>
      <c r="D18" s="18" t="str">
        <f>D12</f>
        <v>Oscar Mata Salas</v>
      </c>
      <c r="E18" s="19">
        <v>9</v>
      </c>
      <c r="F18" s="19">
        <v>11</v>
      </c>
      <c r="G18" s="19">
        <v>11</v>
      </c>
      <c r="H18" s="20">
        <v>11</v>
      </c>
      <c r="I18" s="20"/>
      <c r="J18" s="20">
        <v>1</v>
      </c>
    </row>
    <row r="19" spans="2:10" ht="21" customHeight="1" x14ac:dyDescent="0.25">
      <c r="B19" s="21"/>
      <c r="C19" s="17">
        <v>3</v>
      </c>
      <c r="D19" s="18" t="str">
        <f>D14</f>
        <v>Manuel Rojas Vasquez</v>
      </c>
      <c r="E19" s="19">
        <v>11</v>
      </c>
      <c r="F19" s="19">
        <v>9</v>
      </c>
      <c r="G19" s="19">
        <v>9</v>
      </c>
      <c r="H19" s="22">
        <v>5</v>
      </c>
      <c r="I19" s="22"/>
      <c r="J19" s="22"/>
    </row>
    <row r="20" spans="2:10" ht="21" customHeight="1" x14ac:dyDescent="0.25">
      <c r="B20" s="16">
        <v>2</v>
      </c>
      <c r="C20" s="19">
        <v>1</v>
      </c>
      <c r="D20" s="18" t="str">
        <f>D12</f>
        <v>Oscar Mata Salas</v>
      </c>
      <c r="E20" s="19">
        <v>7</v>
      </c>
      <c r="F20" s="19">
        <v>11</v>
      </c>
      <c r="G20" s="19">
        <v>11</v>
      </c>
      <c r="H20" s="20">
        <v>11</v>
      </c>
      <c r="I20" s="20"/>
      <c r="J20" s="20">
        <v>1</v>
      </c>
    </row>
    <row r="21" spans="2:10" ht="21" customHeight="1" x14ac:dyDescent="0.25">
      <c r="B21" s="21"/>
      <c r="C21" s="19">
        <v>2</v>
      </c>
      <c r="D21" s="18" t="str">
        <f>D13</f>
        <v xml:space="preserve">Marco Antonio Sanchez Torres </v>
      </c>
      <c r="E21" s="19">
        <v>11</v>
      </c>
      <c r="F21" s="19">
        <v>7</v>
      </c>
      <c r="G21" s="19">
        <v>8</v>
      </c>
      <c r="H21" s="22">
        <v>5</v>
      </c>
      <c r="I21" s="22"/>
      <c r="J21" s="22"/>
    </row>
    <row r="22" spans="2:10" ht="21" customHeight="1" x14ac:dyDescent="0.25">
      <c r="B22" s="16">
        <v>3</v>
      </c>
      <c r="C22" s="19">
        <v>2</v>
      </c>
      <c r="D22" s="18" t="str">
        <f>D13</f>
        <v xml:space="preserve">Marco Antonio Sanchez Torres </v>
      </c>
      <c r="E22" s="19">
        <v>8</v>
      </c>
      <c r="F22" s="19">
        <v>11</v>
      </c>
      <c r="G22" s="19">
        <v>13</v>
      </c>
      <c r="H22" s="23"/>
      <c r="I22" s="23"/>
      <c r="J22" s="23">
        <v>2</v>
      </c>
    </row>
    <row r="23" spans="2:10" ht="21" customHeight="1" x14ac:dyDescent="0.25">
      <c r="B23" s="21"/>
      <c r="C23" s="19">
        <v>3</v>
      </c>
      <c r="D23" s="18" t="str">
        <f>D14</f>
        <v>Manuel Rojas Vasquez</v>
      </c>
      <c r="E23" s="19">
        <v>11</v>
      </c>
      <c r="F23" s="19">
        <v>7</v>
      </c>
      <c r="G23" s="19">
        <v>11</v>
      </c>
      <c r="H23" s="22"/>
      <c r="I23" s="22"/>
      <c r="J23" s="22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9" t="s">
        <v>23</v>
      </c>
      <c r="E26" s="4"/>
      <c r="F26" s="4"/>
      <c r="G26" s="4"/>
      <c r="H26" s="4"/>
      <c r="I26" s="4"/>
      <c r="J26" s="4"/>
    </row>
    <row r="27" spans="2:10" ht="21" customHeight="1" x14ac:dyDescent="0.25">
      <c r="D27" s="24" t="s">
        <v>24</v>
      </c>
      <c r="E27" s="4"/>
      <c r="F27" s="4"/>
    </row>
    <row r="28" spans="2:10" ht="21" customHeight="1" x14ac:dyDescent="0.25">
      <c r="D28" s="24" t="s">
        <v>25</v>
      </c>
      <c r="E28" s="4"/>
      <c r="F28" s="4"/>
    </row>
  </sheetData>
  <pageMargins left="0.7" right="0.7" top="0.75" bottom="0.75" header="0.3" footer="0.3"/>
  <pageSetup scale="85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3"/>
  <sheetViews>
    <sheetView topLeftCell="A10" workbookViewId="0">
      <selection activeCell="I13" sqref="I1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9" width="11.5703125" customWidth="1"/>
    <col min="10" max="10" width="11.85546875" customWidth="1"/>
    <col min="11" max="11" width="12.140625" customWidth="1"/>
    <col min="12" max="12" width="14.5703125" customWidth="1"/>
    <col min="13" max="13" width="11.42578125" customWidth="1"/>
  </cols>
  <sheetData>
    <row r="4" spans="2:12" ht="15" customHeight="1" x14ac:dyDescent="0.35">
      <c r="D4" s="26"/>
    </row>
    <row r="5" spans="2:12" ht="25.5" customHeight="1" x14ac:dyDescent="0.35">
      <c r="D5" s="26"/>
    </row>
    <row r="6" spans="2:12" ht="25.5" customHeight="1" x14ac:dyDescent="0.35">
      <c r="D6" s="26"/>
    </row>
    <row r="7" spans="2:12" ht="29.25" customHeight="1" x14ac:dyDescent="0.35">
      <c r="C7" s="150"/>
      <c r="D7" s="150"/>
      <c r="E7" s="150"/>
      <c r="F7" s="150"/>
      <c r="G7" s="28" t="s">
        <v>27</v>
      </c>
      <c r="H7" s="118"/>
      <c r="I7" s="118"/>
      <c r="J7" s="37">
        <v>44370.962764918979</v>
      </c>
      <c r="L7" s="29"/>
    </row>
    <row r="8" spans="2:12" ht="20.25" customHeight="1" x14ac:dyDescent="0.35">
      <c r="D8" s="26"/>
      <c r="G8" s="30"/>
      <c r="H8" s="119"/>
      <c r="I8" s="119"/>
    </row>
    <row r="9" spans="2:12" ht="21" customHeight="1" x14ac:dyDescent="0.35">
      <c r="B9" s="30" t="s">
        <v>28</v>
      </c>
      <c r="C9" s="30"/>
      <c r="D9" s="5" t="s">
        <v>69</v>
      </c>
      <c r="E9" s="30" t="s">
        <v>8</v>
      </c>
      <c r="F9" s="31" t="s">
        <v>30</v>
      </c>
      <c r="G9" s="30" t="s">
        <v>9</v>
      </c>
      <c r="H9" s="119"/>
      <c r="I9" s="119"/>
      <c r="J9" s="31"/>
      <c r="L9" s="27"/>
    </row>
    <row r="10" spans="2:12" ht="30" customHeight="1" x14ac:dyDescent="0.25"/>
    <row r="11" spans="2:12" ht="21" customHeight="1" x14ac:dyDescent="0.25">
      <c r="B11" s="30" t="s">
        <v>10</v>
      </c>
      <c r="C11" s="32" t="s">
        <v>11</v>
      </c>
      <c r="D11" s="32" t="s">
        <v>12</v>
      </c>
      <c r="E11" s="32" t="s">
        <v>13</v>
      </c>
      <c r="F11" s="32" t="s">
        <v>14</v>
      </c>
      <c r="G11" s="32" t="s">
        <v>15</v>
      </c>
      <c r="H11" s="120"/>
      <c r="I11" s="120"/>
    </row>
    <row r="12" spans="2:12" ht="21" customHeight="1" x14ac:dyDescent="0.35">
      <c r="B12" s="33">
        <v>1</v>
      </c>
      <c r="C12" s="34">
        <v>1</v>
      </c>
      <c r="D12" s="35" t="str">
        <f>IF(ISBLANK(C12),"",VLOOKUP(C12,Inscripcion!$A$1:$E$197,2,FALSE))</f>
        <v>Allan Calvo García</v>
      </c>
      <c r="E12" s="36" t="str">
        <f>IF(ISBLANK(C12),"",VLOOKUP(C12,Inscripcion!$A$1:$E$197,3,FALSE))</f>
        <v>San Jose</v>
      </c>
      <c r="F12" s="36">
        <f>IF(ISBLANK(C12),"",VLOOKUP(C12,Inscripcion!$A$1:$E$197,4,FALSE))</f>
        <v>2</v>
      </c>
      <c r="G12" s="36">
        <f>IF(ISBLANK(C12),"",VLOOKUP(C12,Inscripcion!$A$1:$E$197,5,FALSE))</f>
        <v>560</v>
      </c>
      <c r="H12" s="121"/>
      <c r="I12" s="121"/>
    </row>
    <row r="13" spans="2:12" ht="21" customHeight="1" x14ac:dyDescent="0.35">
      <c r="B13" s="33">
        <v>2</v>
      </c>
      <c r="C13" s="34">
        <v>168</v>
      </c>
      <c r="D13" s="35" t="str">
        <f>IF(ISBLANK(C13),"",VLOOKUP(C13,Inscripcion!$A$1:$E$197,2,FALSE))</f>
        <v>Luis López</v>
      </c>
      <c r="E13" s="36" t="str">
        <f>IF(ISBLANK(C13),"",VLOOKUP(C13,Inscripcion!$A$1:$E$197,3,FALSE))</f>
        <v>Aserri</v>
      </c>
      <c r="F13" s="36">
        <f>IF(ISBLANK(C13),"",VLOOKUP(C13,Inscripcion!$A$1:$E$197,4,FALSE))</f>
        <v>8</v>
      </c>
      <c r="G13" s="36">
        <f>IF(ISBLANK(C13),"",VLOOKUP(C13,Inscripcion!$A$1:$E$197,5,FALSE))</f>
        <v>505</v>
      </c>
      <c r="H13" s="121"/>
      <c r="I13" s="121"/>
    </row>
    <row r="14" spans="2:12" ht="21" customHeight="1" x14ac:dyDescent="0.35">
      <c r="B14" s="33">
        <v>3</v>
      </c>
      <c r="C14" s="34">
        <v>58</v>
      </c>
      <c r="D14" s="35" t="str">
        <f>IF(ISBLANK(C14),"",VLOOKUP(C14,Inscripcion!$A$1:$E$197,2,FALSE))</f>
        <v>David Aguilar Ivankovich</v>
      </c>
      <c r="E14" s="36" t="str">
        <f>IF(ISBLANK(C14),"",VLOOKUP(C14,Inscripcion!$A$1:$E$197,3,FALSE))</f>
        <v>Cartago</v>
      </c>
      <c r="F14" s="36">
        <f>IF(ISBLANK(C14),"",VLOOKUP(C14,Inscripcion!$A$1:$E$197,4,FALSE))</f>
        <v>13</v>
      </c>
      <c r="G14" s="36">
        <f>IF(ISBLANK(C14),"",VLOOKUP(C14,Inscripcion!$A$1:$E$197,5,FALSE))</f>
        <v>490</v>
      </c>
      <c r="H14" s="121"/>
      <c r="I14" s="121"/>
    </row>
    <row r="15" spans="2:12" ht="21" customHeight="1" x14ac:dyDescent="0.25">
      <c r="F15" s="12" t="s">
        <v>16</v>
      </c>
      <c r="G15" s="12" t="s">
        <v>16</v>
      </c>
    </row>
    <row r="16" spans="2:12" ht="21" customHeight="1" x14ac:dyDescent="0.25"/>
    <row r="17" spans="2:10" ht="21" customHeight="1" x14ac:dyDescent="0.25">
      <c r="B17" s="13" t="s">
        <v>17</v>
      </c>
      <c r="C17" s="13" t="s">
        <v>29</v>
      </c>
      <c r="D17" s="13" t="s">
        <v>18</v>
      </c>
      <c r="E17" s="13" t="s">
        <v>19</v>
      </c>
      <c r="F17" s="13" t="s">
        <v>20</v>
      </c>
      <c r="G17" s="13" t="s">
        <v>21</v>
      </c>
      <c r="H17" s="13" t="s">
        <v>50</v>
      </c>
      <c r="I17" s="131" t="s">
        <v>68</v>
      </c>
      <c r="J17" s="132" t="s">
        <v>22</v>
      </c>
    </row>
    <row r="18" spans="2:10" ht="21" customHeight="1" x14ac:dyDescent="0.25">
      <c r="B18" s="133">
        <v>1</v>
      </c>
      <c r="C18" s="134">
        <v>1</v>
      </c>
      <c r="D18" s="135" t="str">
        <f>D12</f>
        <v>Allan Calvo García</v>
      </c>
      <c r="E18" s="136">
        <v>3</v>
      </c>
      <c r="F18" s="136">
        <v>11</v>
      </c>
      <c r="G18" s="136">
        <v>11</v>
      </c>
      <c r="H18" s="136">
        <v>3</v>
      </c>
      <c r="I18" s="137">
        <v>11</v>
      </c>
      <c r="J18" s="138">
        <v>1</v>
      </c>
    </row>
    <row r="19" spans="2:10" ht="21" customHeight="1" x14ac:dyDescent="0.25">
      <c r="B19" s="139"/>
      <c r="C19" s="134">
        <v>3</v>
      </c>
      <c r="D19" s="135" t="str">
        <f>D14</f>
        <v>David Aguilar Ivankovich</v>
      </c>
      <c r="E19" s="136">
        <v>11</v>
      </c>
      <c r="F19" s="136">
        <v>5</v>
      </c>
      <c r="G19" s="136">
        <v>3</v>
      </c>
      <c r="H19" s="136">
        <v>11</v>
      </c>
      <c r="I19" s="137">
        <v>6</v>
      </c>
      <c r="J19" s="140"/>
    </row>
    <row r="20" spans="2:10" ht="21" customHeight="1" x14ac:dyDescent="0.25">
      <c r="B20" s="133">
        <v>2</v>
      </c>
      <c r="C20" s="136">
        <v>1</v>
      </c>
      <c r="D20" s="135" t="str">
        <f>D12</f>
        <v>Allan Calvo García</v>
      </c>
      <c r="E20" s="136">
        <v>11</v>
      </c>
      <c r="F20" s="136">
        <v>11</v>
      </c>
      <c r="G20" s="136">
        <v>11</v>
      </c>
      <c r="H20" s="136"/>
      <c r="I20" s="137"/>
      <c r="J20" s="141">
        <v>1</v>
      </c>
    </row>
    <row r="21" spans="2:10" ht="21" customHeight="1" x14ac:dyDescent="0.25">
      <c r="B21" s="139"/>
      <c r="C21" s="136">
        <v>2</v>
      </c>
      <c r="D21" s="135" t="str">
        <f>D13</f>
        <v>Luis López</v>
      </c>
      <c r="E21" s="136">
        <v>5</v>
      </c>
      <c r="F21" s="136">
        <v>7</v>
      </c>
      <c r="G21" s="136">
        <v>6</v>
      </c>
      <c r="H21" s="136"/>
      <c r="I21" s="137"/>
      <c r="J21" s="140"/>
    </row>
    <row r="22" spans="2:10" ht="20.25" customHeight="1" x14ac:dyDescent="0.25">
      <c r="B22" s="133">
        <v>3</v>
      </c>
      <c r="C22" s="136">
        <v>2</v>
      </c>
      <c r="D22" s="135" t="str">
        <f>D13</f>
        <v>Luis López</v>
      </c>
      <c r="E22" s="136">
        <v>7</v>
      </c>
      <c r="F22" s="136">
        <v>13</v>
      </c>
      <c r="G22" s="136">
        <v>8</v>
      </c>
      <c r="H22" s="136"/>
      <c r="I22" s="122"/>
      <c r="J22" s="141">
        <v>3</v>
      </c>
    </row>
    <row r="23" spans="2:10" ht="20.25" customHeight="1" x14ac:dyDescent="0.25">
      <c r="B23" s="139"/>
      <c r="C23" s="136">
        <v>3</v>
      </c>
      <c r="D23" s="135" t="str">
        <f>D14</f>
        <v>David Aguilar Ivankovich</v>
      </c>
      <c r="E23" s="136">
        <v>11</v>
      </c>
      <c r="F23" s="136">
        <v>15</v>
      </c>
      <c r="G23" s="136">
        <v>11</v>
      </c>
      <c r="H23" s="136"/>
      <c r="I23" s="122"/>
      <c r="J23" s="140"/>
    </row>
  </sheetData>
  <mergeCells count="1">
    <mergeCell ref="C7:F7"/>
  </mergeCells>
  <pageMargins left="0.7" right="0.7" top="0.75" bottom="0.75" header="0.3" footer="0.3"/>
  <pageSetup scale="65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3"/>
  <sheetViews>
    <sheetView topLeftCell="A10" workbookViewId="0">
      <selection activeCell="D22" sqref="D22"/>
    </sheetView>
  </sheetViews>
  <sheetFormatPr baseColWidth="10" defaultRowHeight="15" x14ac:dyDescent="0.25"/>
  <cols>
    <col min="1" max="1" width="3.140625" customWidth="1"/>
    <col min="4" max="4" width="25.7109375" bestFit="1" customWidth="1"/>
    <col min="5" max="5" width="21.5703125" bestFit="1" customWidth="1"/>
  </cols>
  <sheetData>
    <row r="4" spans="2:12" ht="19.5" x14ac:dyDescent="0.35">
      <c r="D4" s="26"/>
    </row>
    <row r="5" spans="2:12" ht="19.5" x14ac:dyDescent="0.35">
      <c r="D5" s="26"/>
    </row>
    <row r="6" spans="2:12" ht="19.5" x14ac:dyDescent="0.35">
      <c r="D6" s="26"/>
    </row>
    <row r="7" spans="2:12" ht="19.5" x14ac:dyDescent="0.35">
      <c r="C7" s="150"/>
      <c r="D7" s="150"/>
      <c r="E7" s="150"/>
      <c r="F7" s="150"/>
      <c r="G7" s="28" t="s">
        <v>27</v>
      </c>
      <c r="H7" s="118"/>
      <c r="I7" s="118"/>
      <c r="J7" s="37">
        <v>44370.962764918979</v>
      </c>
      <c r="L7" s="29"/>
    </row>
    <row r="8" spans="2:12" ht="19.5" x14ac:dyDescent="0.35">
      <c r="D8" s="26"/>
      <c r="G8" s="30"/>
      <c r="H8" s="119"/>
      <c r="I8" s="119"/>
    </row>
    <row r="9" spans="2:12" ht="19.5" x14ac:dyDescent="0.35">
      <c r="B9" s="30" t="s">
        <v>28</v>
      </c>
      <c r="C9" s="30"/>
      <c r="D9" s="5" t="s">
        <v>69</v>
      </c>
      <c r="E9" s="30" t="s">
        <v>8</v>
      </c>
      <c r="F9" s="5" t="s">
        <v>70</v>
      </c>
      <c r="G9" s="30" t="s">
        <v>9</v>
      </c>
      <c r="H9" s="119"/>
      <c r="I9" s="119"/>
      <c r="J9" s="31"/>
      <c r="L9" s="117"/>
    </row>
    <row r="11" spans="2:12" ht="15.75" x14ac:dyDescent="0.25">
      <c r="B11" s="30" t="s">
        <v>10</v>
      </c>
      <c r="C11" s="32" t="s">
        <v>11</v>
      </c>
      <c r="D11" s="32" t="s">
        <v>12</v>
      </c>
      <c r="E11" s="32" t="s">
        <v>13</v>
      </c>
      <c r="F11" s="32" t="s">
        <v>14</v>
      </c>
      <c r="G11" s="32" t="s">
        <v>15</v>
      </c>
      <c r="H11" s="120"/>
      <c r="I11" s="120"/>
    </row>
    <row r="12" spans="2:12" ht="19.5" x14ac:dyDescent="0.35">
      <c r="B12" s="33">
        <v>1</v>
      </c>
      <c r="C12" s="34">
        <v>8</v>
      </c>
      <c r="D12" s="35" t="str">
        <f>IF(ISBLANK(C12),"",VLOOKUP(C12,Inscripcion!$A$1:$E$197,2,FALSE))</f>
        <v>Steve Herra Villalobos</v>
      </c>
      <c r="E12" s="36" t="str">
        <f>IF(ISBLANK(C12),"",VLOOKUP(C12,Inscripcion!$A$1:$E$197,3,FALSE))</f>
        <v>Montes de Oca</v>
      </c>
      <c r="F12" s="36">
        <f>IF(ISBLANK(C12),"",VLOOKUP(C12,Inscripcion!$A$1:$E$197,4,FALSE))</f>
        <v>3</v>
      </c>
      <c r="G12" s="36">
        <f>IF(ISBLANK(C12),"",VLOOKUP(C12,Inscripcion!$A$1:$E$197,5,FALSE))</f>
        <v>545</v>
      </c>
      <c r="H12" s="121"/>
      <c r="I12" s="121"/>
    </row>
    <row r="13" spans="2:12" ht="19.5" x14ac:dyDescent="0.35">
      <c r="B13" s="33">
        <v>2</v>
      </c>
      <c r="C13" s="34">
        <v>1532</v>
      </c>
      <c r="D13" s="35" t="str">
        <f>IF(ISBLANK(C13),"",VLOOKUP(C13,Inscripcion!$A$1:$E$197,2,FALSE))</f>
        <v>Alexander Quiros Cordero</v>
      </c>
      <c r="E13" s="36" t="str">
        <f>IF(ISBLANK(C13),"",VLOOKUP(C13,Inscripcion!$A$1:$E$197,3,FALSE))</f>
        <v>Vasquez de Coronado</v>
      </c>
      <c r="F13" s="36">
        <f>IF(ISBLANK(C13),"",VLOOKUP(C13,Inscripcion!$A$1:$E$197,4,FALSE))</f>
        <v>7</v>
      </c>
      <c r="G13" s="36">
        <f>IF(ISBLANK(C13),"",VLOOKUP(C13,Inscripcion!$A$1:$E$197,5,FALSE))</f>
        <v>505</v>
      </c>
      <c r="H13" s="121"/>
      <c r="I13" s="121"/>
    </row>
    <row r="14" spans="2:12" ht="15.75" customHeight="1" x14ac:dyDescent="0.35">
      <c r="B14" s="33">
        <v>3</v>
      </c>
      <c r="C14" s="34">
        <v>830</v>
      </c>
      <c r="D14" s="35" t="str">
        <f>IF(ISBLANK(C14),"",VLOOKUP(C14,Inscripcion!$A$1:$E$197,2,FALSE))</f>
        <v xml:space="preserve">Steven Bonilla Villalobos </v>
      </c>
      <c r="E14" s="36" t="str">
        <f>IF(ISBLANK(C14),"",VLOOKUP(C14,Inscripcion!$A$1:$E$197,3,FALSE))</f>
        <v>Uned/Carmen de Heredia</v>
      </c>
      <c r="F14" s="36">
        <f>IF(ISBLANK(C14),"",VLOOKUP(C14,Inscripcion!$A$1:$E$197,4,FALSE))</f>
        <v>126</v>
      </c>
      <c r="G14" s="36">
        <f>IF(ISBLANK(C14),"",VLOOKUP(C14,Inscripcion!$A$1:$E$197,5,FALSE))</f>
        <v>480</v>
      </c>
      <c r="H14" s="121"/>
      <c r="I14" s="121"/>
    </row>
    <row r="15" spans="2:12" x14ac:dyDescent="0.25">
      <c r="F15" s="12" t="s">
        <v>16</v>
      </c>
      <c r="G15" s="12" t="s">
        <v>16</v>
      </c>
    </row>
    <row r="17" spans="2:10" x14ac:dyDescent="0.25">
      <c r="B17" s="13" t="s">
        <v>17</v>
      </c>
      <c r="C17" s="13" t="s">
        <v>29</v>
      </c>
      <c r="D17" s="13" t="s">
        <v>18</v>
      </c>
      <c r="E17" s="13" t="s">
        <v>19</v>
      </c>
      <c r="F17" s="13" t="s">
        <v>20</v>
      </c>
      <c r="G17" s="13" t="s">
        <v>21</v>
      </c>
      <c r="H17" s="13" t="s">
        <v>50</v>
      </c>
      <c r="I17" s="131" t="s">
        <v>68</v>
      </c>
      <c r="J17" s="132" t="s">
        <v>22</v>
      </c>
    </row>
    <row r="18" spans="2:10" ht="15.75" x14ac:dyDescent="0.25">
      <c r="B18" s="133">
        <v>1</v>
      </c>
      <c r="C18" s="134">
        <v>1</v>
      </c>
      <c r="D18" s="135" t="str">
        <f>D12</f>
        <v>Steve Herra Villalobos</v>
      </c>
      <c r="E18" s="136">
        <v>7</v>
      </c>
      <c r="F18" s="136">
        <v>11</v>
      </c>
      <c r="G18" s="136">
        <v>11</v>
      </c>
      <c r="H18" s="136">
        <v>11</v>
      </c>
      <c r="I18" s="137"/>
      <c r="J18" s="138">
        <v>1</v>
      </c>
    </row>
    <row r="19" spans="2:10" ht="15.75" x14ac:dyDescent="0.25">
      <c r="B19" s="139"/>
      <c r="C19" s="134">
        <v>3</v>
      </c>
      <c r="D19" s="135" t="str">
        <f>D14</f>
        <v xml:space="preserve">Steven Bonilla Villalobos </v>
      </c>
      <c r="E19" s="136">
        <v>11</v>
      </c>
      <c r="F19" s="136">
        <v>6</v>
      </c>
      <c r="G19" s="136">
        <v>8</v>
      </c>
      <c r="H19" s="136">
        <v>7</v>
      </c>
      <c r="I19" s="137"/>
      <c r="J19" s="140"/>
    </row>
    <row r="20" spans="2:10" ht="15.75" x14ac:dyDescent="0.25">
      <c r="B20" s="133">
        <v>2</v>
      </c>
      <c r="C20" s="136">
        <v>1</v>
      </c>
      <c r="D20" s="135" t="str">
        <f>D12</f>
        <v>Steve Herra Villalobos</v>
      </c>
      <c r="E20" s="136">
        <v>11</v>
      </c>
      <c r="F20" s="136">
        <v>11</v>
      </c>
      <c r="G20" s="136">
        <v>11</v>
      </c>
      <c r="H20" s="136"/>
      <c r="I20" s="137"/>
      <c r="J20" s="141">
        <v>1</v>
      </c>
    </row>
    <row r="21" spans="2:10" ht="15.75" x14ac:dyDescent="0.25">
      <c r="B21" s="139"/>
      <c r="C21" s="136">
        <v>2</v>
      </c>
      <c r="D21" s="135" t="str">
        <f>D13</f>
        <v>Alexander Quiros Cordero</v>
      </c>
      <c r="E21" s="136">
        <v>9</v>
      </c>
      <c r="F21" s="136">
        <v>6</v>
      </c>
      <c r="G21" s="136">
        <v>9</v>
      </c>
      <c r="H21" s="136"/>
      <c r="I21" s="137"/>
      <c r="J21" s="140"/>
    </row>
    <row r="22" spans="2:10" ht="15.75" x14ac:dyDescent="0.25">
      <c r="B22" s="133">
        <v>3</v>
      </c>
      <c r="C22" s="136">
        <v>2</v>
      </c>
      <c r="D22" s="135" t="str">
        <f>D13</f>
        <v>Alexander Quiros Cordero</v>
      </c>
      <c r="E22" s="136">
        <v>11</v>
      </c>
      <c r="F22" s="136">
        <v>13</v>
      </c>
      <c r="G22" s="136">
        <v>7</v>
      </c>
      <c r="H22" s="136">
        <v>8</v>
      </c>
      <c r="I22" s="122"/>
      <c r="J22" s="141">
        <v>3</v>
      </c>
    </row>
    <row r="23" spans="2:10" ht="15.75" x14ac:dyDescent="0.25">
      <c r="B23" s="139"/>
      <c r="C23" s="136">
        <v>3</v>
      </c>
      <c r="D23" s="135" t="str">
        <f>D14</f>
        <v xml:space="preserve">Steven Bonilla Villalobos </v>
      </c>
      <c r="E23" s="136">
        <v>13</v>
      </c>
      <c r="F23" s="136">
        <v>11</v>
      </c>
      <c r="G23" s="136">
        <v>11</v>
      </c>
      <c r="H23" s="136">
        <v>11</v>
      </c>
      <c r="I23" s="122"/>
      <c r="J23" s="140"/>
    </row>
  </sheetData>
  <mergeCells count="1">
    <mergeCell ref="C7:F7"/>
  </mergeCells>
  <pageMargins left="0.7" right="0.7" top="0.75" bottom="0.75" header="0.3" footer="0.3"/>
  <pageSetup scale="5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opLeftCell="A11" workbookViewId="0">
      <selection activeCell="D19" sqref="D19"/>
    </sheetView>
  </sheetViews>
  <sheetFormatPr baseColWidth="10" defaultRowHeight="15" x14ac:dyDescent="0.25"/>
  <cols>
    <col min="1" max="1" width="3.28515625" customWidth="1"/>
    <col min="4" max="4" width="27.5703125" bestFit="1" customWidth="1"/>
    <col min="5" max="5" width="18.5703125" bestFit="1" customWidth="1"/>
  </cols>
  <sheetData>
    <row r="4" spans="2:12" ht="19.5" x14ac:dyDescent="0.35">
      <c r="D4" s="26"/>
    </row>
    <row r="5" spans="2:12" ht="19.5" x14ac:dyDescent="0.35">
      <c r="D5" s="26"/>
    </row>
    <row r="6" spans="2:12" ht="19.5" x14ac:dyDescent="0.35">
      <c r="D6" s="26"/>
    </row>
    <row r="7" spans="2:12" ht="19.5" x14ac:dyDescent="0.35">
      <c r="C7" s="150"/>
      <c r="D7" s="150"/>
      <c r="E7" s="150"/>
      <c r="F7" s="150"/>
      <c r="G7" s="28" t="s">
        <v>27</v>
      </c>
      <c r="H7" s="118"/>
      <c r="I7" s="118"/>
      <c r="J7" s="37">
        <v>44370.962764918979</v>
      </c>
      <c r="L7" s="29"/>
    </row>
    <row r="8" spans="2:12" ht="19.5" x14ac:dyDescent="0.35">
      <c r="D8" s="26"/>
      <c r="G8" s="30"/>
      <c r="H8" s="119"/>
      <c r="I8" s="119"/>
    </row>
    <row r="9" spans="2:12" ht="19.5" x14ac:dyDescent="0.35">
      <c r="B9" s="30" t="s">
        <v>28</v>
      </c>
      <c r="C9" s="30"/>
      <c r="D9" s="5" t="s">
        <v>69</v>
      </c>
      <c r="E9" s="30" t="s">
        <v>8</v>
      </c>
      <c r="F9" s="5" t="s">
        <v>71</v>
      </c>
      <c r="G9" s="30" t="s">
        <v>9</v>
      </c>
      <c r="H9" s="119"/>
      <c r="I9" s="119"/>
      <c r="J9" s="31"/>
      <c r="L9" s="117"/>
    </row>
    <row r="11" spans="2:12" ht="15.75" x14ac:dyDescent="0.25">
      <c r="B11" s="30" t="s">
        <v>10</v>
      </c>
      <c r="C11" s="32" t="s">
        <v>11</v>
      </c>
      <c r="D11" s="32" t="s">
        <v>12</v>
      </c>
      <c r="E11" s="32" t="s">
        <v>13</v>
      </c>
      <c r="F11" s="32" t="s">
        <v>14</v>
      </c>
      <c r="G11" s="32" t="s">
        <v>15</v>
      </c>
      <c r="H11" s="120"/>
      <c r="I11" s="120"/>
    </row>
    <row r="12" spans="2:12" ht="19.5" x14ac:dyDescent="0.35">
      <c r="B12" s="33">
        <v>1</v>
      </c>
      <c r="C12" s="34">
        <v>22</v>
      </c>
      <c r="D12" s="35" t="str">
        <f>IF(ISBLANK(C12),"",VLOOKUP(C12,Inscripcion!$A$1:$E$197,2,FALSE))</f>
        <v>Alejandro Sànchez</v>
      </c>
      <c r="E12" s="36" t="str">
        <f>IF(ISBLANK(C12),"",VLOOKUP(C12,Inscripcion!$A$1:$E$197,3,FALSE))</f>
        <v>Cartago</v>
      </c>
      <c r="F12" s="36">
        <f>IF(ISBLANK(C12),"",VLOOKUP(C12,Inscripcion!$A$1:$E$197,4,FALSE))</f>
        <v>4</v>
      </c>
      <c r="G12" s="36">
        <f>IF(ISBLANK(C12),"",VLOOKUP(C12,Inscripcion!$A$1:$E$197,5,FALSE))</f>
        <v>530</v>
      </c>
      <c r="H12" s="121"/>
      <c r="I12" s="121"/>
    </row>
    <row r="13" spans="2:12" ht="19.5" x14ac:dyDescent="0.35">
      <c r="B13" s="33">
        <v>2</v>
      </c>
      <c r="C13" s="34">
        <v>80</v>
      </c>
      <c r="D13" s="35" t="str">
        <f>IF(ISBLANK(C13),"",VLOOKUP(C13,Inscripcion!$A$1:$E$197,2,FALSE))</f>
        <v>Carlos Andres Fallas</v>
      </c>
      <c r="E13" s="36" t="str">
        <f>IF(ISBLANK(C13),"",VLOOKUP(C13,Inscripcion!$A$1:$E$197,3,FALSE))</f>
        <v>Santa Ana</v>
      </c>
      <c r="F13" s="36">
        <f>IF(ISBLANK(C13),"",VLOOKUP(C13,Inscripcion!$A$1:$E$197,4,FALSE))</f>
        <v>5</v>
      </c>
      <c r="G13" s="36">
        <f>IF(ISBLANK(C13),"",VLOOKUP(C13,Inscripcion!$A$1:$E$197,5,FALSE))</f>
        <v>520</v>
      </c>
      <c r="H13" s="121"/>
      <c r="I13" s="121"/>
    </row>
    <row r="14" spans="2:12" ht="19.5" x14ac:dyDescent="0.35">
      <c r="B14" s="33">
        <v>3</v>
      </c>
      <c r="C14" s="34">
        <v>18</v>
      </c>
      <c r="D14" s="35" t="str">
        <f>IF(ISBLANK(C14),"",VLOOKUP(C14,Inscripcion!$A$1:$E$197,2,FALSE))</f>
        <v xml:space="preserve">Angie Araya </v>
      </c>
      <c r="E14" s="36" t="str">
        <f>IF(ISBLANK(C14),"",VLOOKUP(C14,Inscripcion!$A$1:$E$197,3,FALSE))</f>
        <v>Escazu</v>
      </c>
      <c r="F14" s="36">
        <f>IF(ISBLANK(C14),"",VLOOKUP(C14,Inscripcion!$A$1:$E$197,4,FALSE))</f>
        <v>14</v>
      </c>
      <c r="G14" s="36">
        <f>IF(ISBLANK(C14),"",VLOOKUP(C14,Inscripcion!$A$1:$E$197,5,FALSE))</f>
        <v>480</v>
      </c>
      <c r="H14" s="121"/>
      <c r="I14" s="121"/>
    </row>
    <row r="15" spans="2:12" ht="19.5" x14ac:dyDescent="0.35">
      <c r="B15" s="130">
        <v>4</v>
      </c>
      <c r="C15" s="34">
        <v>4170</v>
      </c>
      <c r="D15" s="35" t="str">
        <f>IF(ISBLANK(C15),"",VLOOKUP(C15,Inscripcion!$A$1:$E$197,2,FALSE))</f>
        <v xml:space="preserve">Ernesto Alonso Olivares Medina </v>
      </c>
      <c r="E15" s="36" t="str">
        <f>IF(ISBLANK(C15),"",VLOOKUP(C15,Inscripcion!$A$1:$E$197,3,FALSE))</f>
        <v>Desamparados</v>
      </c>
      <c r="F15" s="36">
        <f>IF(ISBLANK(C15),"",VLOOKUP(C15,Inscripcion!$A$1:$E$197,4,FALSE))</f>
        <v>0</v>
      </c>
      <c r="G15" s="36">
        <f>IF(ISBLANK(C15),"",VLOOKUP(C15,Inscripcion!$A$1:$E$197,5,FALSE))</f>
        <v>480</v>
      </c>
      <c r="H15" s="121"/>
      <c r="I15" s="121"/>
    </row>
    <row r="17" spans="2:10" x14ac:dyDescent="0.25">
      <c r="B17" s="13" t="s">
        <v>17</v>
      </c>
      <c r="C17" s="13" t="s">
        <v>29</v>
      </c>
      <c r="D17" s="13" t="s">
        <v>18</v>
      </c>
      <c r="E17" s="13" t="s">
        <v>19</v>
      </c>
      <c r="F17" s="13" t="s">
        <v>20</v>
      </c>
      <c r="G17" s="13" t="s">
        <v>21</v>
      </c>
      <c r="H17" s="13" t="s">
        <v>50</v>
      </c>
      <c r="I17" s="131" t="s">
        <v>68</v>
      </c>
      <c r="J17" s="132" t="s">
        <v>22</v>
      </c>
    </row>
    <row r="18" spans="2:10" ht="15.75" x14ac:dyDescent="0.25">
      <c r="B18" s="133">
        <v>1</v>
      </c>
      <c r="C18" s="134">
        <v>1</v>
      </c>
      <c r="D18" s="135" t="str">
        <f>D12</f>
        <v>Alejandro Sànchez</v>
      </c>
      <c r="E18" s="136">
        <v>3</v>
      </c>
      <c r="F18" s="136">
        <v>2</v>
      </c>
      <c r="G18" s="136">
        <v>6</v>
      </c>
      <c r="H18" s="136"/>
      <c r="I18" s="137"/>
      <c r="J18" s="138">
        <v>3</v>
      </c>
    </row>
    <row r="19" spans="2:10" ht="15.75" x14ac:dyDescent="0.25">
      <c r="B19" s="139"/>
      <c r="C19" s="134">
        <v>3</v>
      </c>
      <c r="D19" s="135" t="str">
        <f>D14</f>
        <v xml:space="preserve">Angie Araya </v>
      </c>
      <c r="E19" s="136">
        <v>11</v>
      </c>
      <c r="F19" s="136">
        <v>11</v>
      </c>
      <c r="G19" s="136">
        <v>11</v>
      </c>
      <c r="H19" s="136"/>
      <c r="I19" s="137"/>
      <c r="J19" s="140"/>
    </row>
    <row r="20" spans="2:10" ht="15.75" x14ac:dyDescent="0.25">
      <c r="B20" s="133">
        <v>2</v>
      </c>
      <c r="C20" s="136">
        <v>4</v>
      </c>
      <c r="D20" s="135" t="str">
        <f>D15</f>
        <v xml:space="preserve">Ernesto Alonso Olivares Medina </v>
      </c>
      <c r="E20" s="136">
        <v>3</v>
      </c>
      <c r="F20" s="136">
        <v>8</v>
      </c>
      <c r="G20" s="136">
        <v>3</v>
      </c>
      <c r="H20" s="136"/>
      <c r="I20" s="137"/>
      <c r="J20" s="138">
        <v>2</v>
      </c>
    </row>
    <row r="21" spans="2:10" ht="15.75" x14ac:dyDescent="0.25">
      <c r="B21" s="139"/>
      <c r="C21" s="136">
        <v>2</v>
      </c>
      <c r="D21" s="135" t="str">
        <f>D13</f>
        <v>Carlos Andres Fallas</v>
      </c>
      <c r="E21" s="136">
        <v>11</v>
      </c>
      <c r="F21" s="136">
        <v>11</v>
      </c>
      <c r="G21" s="136">
        <v>11</v>
      </c>
      <c r="H21" s="136"/>
      <c r="I21" s="137"/>
      <c r="J21" s="140"/>
    </row>
    <row r="22" spans="2:10" ht="15.75" x14ac:dyDescent="0.25">
      <c r="B22" s="133">
        <v>3</v>
      </c>
      <c r="C22" s="136">
        <v>1</v>
      </c>
      <c r="D22" s="135" t="str">
        <f>D12</f>
        <v>Alejandro Sànchez</v>
      </c>
      <c r="E22" s="136">
        <v>4</v>
      </c>
      <c r="F22" s="136">
        <v>4</v>
      </c>
      <c r="G22" s="136">
        <v>4</v>
      </c>
      <c r="H22" s="136"/>
      <c r="I22" s="137"/>
      <c r="J22" s="141">
        <v>2</v>
      </c>
    </row>
    <row r="23" spans="2:10" ht="15.75" x14ac:dyDescent="0.25">
      <c r="B23" s="139"/>
      <c r="C23" s="136">
        <v>2</v>
      </c>
      <c r="D23" s="135" t="str">
        <f>D13</f>
        <v>Carlos Andres Fallas</v>
      </c>
      <c r="E23" s="136">
        <v>11</v>
      </c>
      <c r="F23" s="136">
        <v>11</v>
      </c>
      <c r="G23" s="136">
        <v>11</v>
      </c>
      <c r="H23" s="136"/>
      <c r="I23" s="137"/>
      <c r="J23" s="140"/>
    </row>
    <row r="24" spans="2:10" ht="15.75" x14ac:dyDescent="0.25">
      <c r="B24" s="133">
        <v>4</v>
      </c>
      <c r="C24" s="134">
        <v>3</v>
      </c>
      <c r="D24" s="135" t="str">
        <f>D14</f>
        <v xml:space="preserve">Angie Araya </v>
      </c>
      <c r="E24" s="136">
        <v>11</v>
      </c>
      <c r="F24" s="136">
        <v>11</v>
      </c>
      <c r="G24" s="136">
        <v>11</v>
      </c>
      <c r="H24" s="136"/>
      <c r="I24" s="137"/>
      <c r="J24" s="138">
        <v>3</v>
      </c>
    </row>
    <row r="25" spans="2:10" ht="15.75" x14ac:dyDescent="0.25">
      <c r="B25" s="139"/>
      <c r="C25" s="134">
        <v>4</v>
      </c>
      <c r="D25" s="135" t="str">
        <f>D20</f>
        <v xml:space="preserve">Ernesto Alonso Olivares Medina </v>
      </c>
      <c r="E25" s="136">
        <v>4</v>
      </c>
      <c r="F25" s="136">
        <v>4</v>
      </c>
      <c r="G25" s="136">
        <v>6</v>
      </c>
      <c r="H25" s="136"/>
      <c r="I25" s="137"/>
      <c r="J25" s="140"/>
    </row>
    <row r="26" spans="2:10" ht="15.75" x14ac:dyDescent="0.25">
      <c r="B26" s="133">
        <v>5</v>
      </c>
      <c r="C26" s="136">
        <v>1</v>
      </c>
      <c r="D26" s="135" t="str">
        <f>D12</f>
        <v>Alejandro Sànchez</v>
      </c>
      <c r="E26" s="136">
        <v>11</v>
      </c>
      <c r="F26" s="136">
        <v>11</v>
      </c>
      <c r="G26" s="136">
        <v>11</v>
      </c>
      <c r="H26" s="136"/>
      <c r="I26" s="137"/>
      <c r="J26" s="138">
        <v>1</v>
      </c>
    </row>
    <row r="27" spans="2:10" ht="15.75" x14ac:dyDescent="0.25">
      <c r="B27" s="139"/>
      <c r="C27" s="136">
        <v>4</v>
      </c>
      <c r="D27" s="135" t="str">
        <f>D15</f>
        <v xml:space="preserve">Ernesto Alonso Olivares Medina </v>
      </c>
      <c r="E27" s="136">
        <v>7</v>
      </c>
      <c r="F27" s="136">
        <v>6</v>
      </c>
      <c r="G27" s="136">
        <v>5</v>
      </c>
      <c r="H27" s="136"/>
      <c r="I27" s="122"/>
      <c r="J27" s="140"/>
    </row>
    <row r="28" spans="2:10" ht="15.75" x14ac:dyDescent="0.25">
      <c r="B28" s="133">
        <v>6</v>
      </c>
      <c r="C28" s="136">
        <v>2</v>
      </c>
      <c r="D28" s="135" t="str">
        <f>D13</f>
        <v>Carlos Andres Fallas</v>
      </c>
      <c r="E28" s="136">
        <v>3</v>
      </c>
      <c r="F28" s="136">
        <v>11</v>
      </c>
      <c r="G28" s="136">
        <v>11</v>
      </c>
      <c r="H28" s="136">
        <v>11</v>
      </c>
      <c r="I28" s="122"/>
      <c r="J28" s="141">
        <v>2</v>
      </c>
    </row>
    <row r="29" spans="2:10" ht="15.75" x14ac:dyDescent="0.25">
      <c r="B29" s="139"/>
      <c r="C29" s="136">
        <v>3</v>
      </c>
      <c r="D29" s="135" t="str">
        <f>D14</f>
        <v xml:space="preserve">Angie Araya </v>
      </c>
      <c r="E29" s="136">
        <v>11</v>
      </c>
      <c r="F29" s="136">
        <v>9</v>
      </c>
      <c r="G29" s="136">
        <v>7</v>
      </c>
      <c r="H29" s="136">
        <v>5</v>
      </c>
      <c r="I29" s="122"/>
      <c r="J29" s="140"/>
    </row>
  </sheetData>
  <mergeCells count="1">
    <mergeCell ref="C7:F7"/>
  </mergeCells>
  <pageMargins left="0.7" right="0.7" top="0.75" bottom="0.75" header="0.3" footer="0.3"/>
  <pageSetup scale="5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8" t="s">
        <v>31</v>
      </c>
      <c r="B1" s="38" t="s">
        <v>32</v>
      </c>
    </row>
    <row r="2" spans="1:4" ht="15" customHeight="1" x14ac:dyDescent="0.25">
      <c r="A2" t="s">
        <v>33</v>
      </c>
      <c r="B2" s="38">
        <v>1</v>
      </c>
    </row>
    <row r="3" spans="1:4" ht="15" customHeight="1" x14ac:dyDescent="0.25">
      <c r="A3" t="s">
        <v>34</v>
      </c>
      <c r="B3" s="38">
        <v>2</v>
      </c>
      <c r="D3" s="39"/>
    </row>
    <row r="4" spans="1:4" ht="15" customHeight="1" x14ac:dyDescent="0.25">
      <c r="A4" t="s">
        <v>35</v>
      </c>
      <c r="B4" s="38">
        <v>3</v>
      </c>
    </row>
    <row r="5" spans="1:4" ht="15" customHeight="1" x14ac:dyDescent="0.25">
      <c r="A5" t="s">
        <v>36</v>
      </c>
      <c r="B5" s="38">
        <v>4</v>
      </c>
    </row>
    <row r="6" spans="1:4" ht="15" customHeight="1" x14ac:dyDescent="0.25">
      <c r="B6" s="38">
        <v>5</v>
      </c>
    </row>
    <row r="7" spans="1:4" ht="15" customHeight="1" x14ac:dyDescent="0.25">
      <c r="B7" s="38">
        <v>6</v>
      </c>
    </row>
    <row r="8" spans="1:4" ht="15" customHeight="1" x14ac:dyDescent="0.25">
      <c r="B8" s="38">
        <v>7</v>
      </c>
    </row>
    <row r="9" spans="1:4" ht="15" customHeight="1" x14ac:dyDescent="0.25">
      <c r="B9" s="38">
        <v>8</v>
      </c>
    </row>
    <row r="10" spans="1:4" ht="15" customHeight="1" x14ac:dyDescent="0.25">
      <c r="B10" s="38">
        <v>9</v>
      </c>
    </row>
    <row r="11" spans="1:4" ht="15" customHeight="1" x14ac:dyDescent="0.25">
      <c r="B11" s="38">
        <v>10</v>
      </c>
    </row>
    <row r="12" spans="1:4" ht="15" customHeight="1" x14ac:dyDescent="0.25">
      <c r="B12" s="38">
        <v>11</v>
      </c>
    </row>
    <row r="13" spans="1:4" ht="15" customHeight="1" x14ac:dyDescent="0.25">
      <c r="B13" s="38">
        <v>12</v>
      </c>
    </row>
    <row r="14" spans="1:4" ht="15" customHeight="1" x14ac:dyDescent="0.25">
      <c r="B14" s="38">
        <v>13</v>
      </c>
    </row>
    <row r="15" spans="1:4" ht="15" customHeight="1" x14ac:dyDescent="0.25">
      <c r="B15" s="38">
        <v>14</v>
      </c>
    </row>
    <row r="16" spans="1:4" ht="15" customHeight="1" x14ac:dyDescent="0.25">
      <c r="B16" s="38">
        <v>15</v>
      </c>
    </row>
    <row r="17" spans="2:2" ht="15" customHeight="1" x14ac:dyDescent="0.25">
      <c r="B17" s="38">
        <v>16</v>
      </c>
    </row>
    <row r="18" spans="2:2" ht="15" customHeight="1" x14ac:dyDescent="0.25">
      <c r="B18" s="38">
        <v>17</v>
      </c>
    </row>
    <row r="19" spans="2:2" ht="15" customHeight="1" x14ac:dyDescent="0.25">
      <c r="B19" s="38">
        <v>18</v>
      </c>
    </row>
    <row r="20" spans="2:2" ht="15" customHeight="1" x14ac:dyDescent="0.25">
      <c r="B20" s="38">
        <v>19</v>
      </c>
    </row>
    <row r="21" spans="2:2" ht="15" customHeight="1" x14ac:dyDescent="0.25">
      <c r="B21" s="38">
        <v>20</v>
      </c>
    </row>
    <row r="22" spans="2:2" ht="15" customHeight="1" x14ac:dyDescent="0.25">
      <c r="B22" s="38">
        <v>21</v>
      </c>
    </row>
    <row r="23" spans="2:2" ht="15" customHeight="1" x14ac:dyDescent="0.25">
      <c r="B23" s="38">
        <v>22</v>
      </c>
    </row>
    <row r="24" spans="2:2" ht="15" customHeight="1" x14ac:dyDescent="0.25">
      <c r="B24" s="38">
        <v>23</v>
      </c>
    </row>
    <row r="25" spans="2:2" ht="15" customHeight="1" x14ac:dyDescent="0.25">
      <c r="B25" s="38">
        <v>24</v>
      </c>
    </row>
    <row r="26" spans="2:2" ht="15" customHeight="1" x14ac:dyDescent="0.25">
      <c r="B26" s="38">
        <v>25</v>
      </c>
    </row>
    <row r="27" spans="2:2" ht="15" customHeight="1" x14ac:dyDescent="0.25">
      <c r="B27" s="38">
        <v>26</v>
      </c>
    </row>
    <row r="28" spans="2:2" ht="15" customHeight="1" x14ac:dyDescent="0.25">
      <c r="B28" s="38">
        <v>27</v>
      </c>
    </row>
    <row r="29" spans="2:2" ht="15" customHeight="1" x14ac:dyDescent="0.25">
      <c r="B29" s="38">
        <v>28</v>
      </c>
    </row>
    <row r="30" spans="2:2" ht="15" customHeight="1" x14ac:dyDescent="0.25">
      <c r="B30" s="38">
        <v>29</v>
      </c>
    </row>
    <row r="31" spans="2:2" ht="15" customHeight="1" x14ac:dyDescent="0.25">
      <c r="B31" s="38">
        <v>30</v>
      </c>
    </row>
    <row r="32" spans="2:2" ht="15" customHeight="1" x14ac:dyDescent="0.25">
      <c r="B32" s="38">
        <v>31</v>
      </c>
    </row>
    <row r="33" spans="2:2" ht="15" customHeight="1" x14ac:dyDescent="0.25">
      <c r="B33" s="38">
        <v>32</v>
      </c>
    </row>
    <row r="34" spans="2:2" ht="15" customHeight="1" x14ac:dyDescent="0.25">
      <c r="B34" s="38">
        <v>33</v>
      </c>
    </row>
    <row r="35" spans="2:2" ht="15" customHeight="1" x14ac:dyDescent="0.25">
      <c r="B35" s="38">
        <v>34</v>
      </c>
    </row>
    <row r="36" spans="2:2" ht="15" customHeight="1" x14ac:dyDescent="0.25">
      <c r="B36" s="38">
        <v>35</v>
      </c>
    </row>
    <row r="37" spans="2:2" ht="15" customHeight="1" x14ac:dyDescent="0.25">
      <c r="B37" s="38">
        <v>36</v>
      </c>
    </row>
    <row r="38" spans="2:2" ht="15" customHeight="1" x14ac:dyDescent="0.25">
      <c r="B38" s="38">
        <v>37</v>
      </c>
    </row>
    <row r="39" spans="2:2" ht="15" customHeight="1" x14ac:dyDescent="0.25">
      <c r="B39" s="38">
        <v>38</v>
      </c>
    </row>
    <row r="40" spans="2:2" ht="15" customHeight="1" x14ac:dyDescent="0.25">
      <c r="B40" s="38">
        <v>39</v>
      </c>
    </row>
    <row r="41" spans="2:2" ht="15" customHeight="1" x14ac:dyDescent="0.25">
      <c r="B41" s="38">
        <v>40</v>
      </c>
    </row>
    <row r="42" spans="2:2" ht="15" customHeight="1" x14ac:dyDescent="0.25">
      <c r="B42" s="38">
        <v>41</v>
      </c>
    </row>
    <row r="43" spans="2:2" ht="15" customHeight="1" x14ac:dyDescent="0.25">
      <c r="B43" s="38">
        <v>42</v>
      </c>
    </row>
    <row r="44" spans="2:2" ht="15" customHeight="1" x14ac:dyDescent="0.25">
      <c r="B44" s="38">
        <v>43</v>
      </c>
    </row>
    <row r="45" spans="2:2" ht="15" customHeight="1" x14ac:dyDescent="0.25">
      <c r="B45" s="38">
        <v>44</v>
      </c>
    </row>
    <row r="46" spans="2:2" ht="15" customHeight="1" x14ac:dyDescent="0.25">
      <c r="B46" s="38">
        <v>45</v>
      </c>
    </row>
    <row r="47" spans="2:2" ht="15" customHeight="1" x14ac:dyDescent="0.25">
      <c r="B47" s="38">
        <v>46</v>
      </c>
    </row>
    <row r="48" spans="2:2" ht="15" customHeight="1" x14ac:dyDescent="0.25">
      <c r="B48" s="38">
        <v>47</v>
      </c>
    </row>
    <row r="49" spans="2:2" ht="15" customHeight="1" x14ac:dyDescent="0.25">
      <c r="B49" s="38">
        <v>48</v>
      </c>
    </row>
    <row r="50" spans="2:2" ht="15" customHeight="1" x14ac:dyDescent="0.25">
      <c r="B50" s="38">
        <v>49</v>
      </c>
    </row>
    <row r="51" spans="2:2" ht="15" customHeight="1" x14ac:dyDescent="0.25">
      <c r="B51" s="38">
        <v>50</v>
      </c>
    </row>
    <row r="52" spans="2:2" ht="15" customHeight="1" x14ac:dyDescent="0.25">
      <c r="B52" s="38">
        <v>51</v>
      </c>
    </row>
    <row r="53" spans="2:2" ht="15" customHeight="1" x14ac:dyDescent="0.25">
      <c r="B53" s="38">
        <v>52</v>
      </c>
    </row>
    <row r="54" spans="2:2" ht="15" customHeight="1" x14ac:dyDescent="0.25">
      <c r="B54" s="38">
        <v>53</v>
      </c>
    </row>
    <row r="55" spans="2:2" ht="15" customHeight="1" x14ac:dyDescent="0.25">
      <c r="B55" s="38">
        <v>54</v>
      </c>
    </row>
    <row r="56" spans="2:2" ht="15" customHeight="1" x14ac:dyDescent="0.25">
      <c r="B56" s="38">
        <v>55</v>
      </c>
    </row>
    <row r="57" spans="2:2" ht="15" customHeight="1" x14ac:dyDescent="0.25">
      <c r="B57" s="38">
        <v>56</v>
      </c>
    </row>
    <row r="58" spans="2:2" ht="15" customHeight="1" x14ac:dyDescent="0.25">
      <c r="B58" s="38">
        <v>57</v>
      </c>
    </row>
    <row r="59" spans="2:2" ht="15" customHeight="1" x14ac:dyDescent="0.25">
      <c r="B59" s="38">
        <v>58</v>
      </c>
    </row>
    <row r="60" spans="2:2" ht="15" customHeight="1" x14ac:dyDescent="0.25">
      <c r="B60" s="38">
        <v>59</v>
      </c>
    </row>
    <row r="61" spans="2:2" ht="15" customHeight="1" x14ac:dyDescent="0.25">
      <c r="B61" s="38">
        <v>60</v>
      </c>
    </row>
    <row r="62" spans="2:2" ht="15" customHeight="1" x14ac:dyDescent="0.25">
      <c r="B62" s="38">
        <v>61</v>
      </c>
    </row>
    <row r="63" spans="2:2" ht="15" customHeight="1" x14ac:dyDescent="0.25">
      <c r="B63" s="38">
        <v>62</v>
      </c>
    </row>
    <row r="64" spans="2:2" ht="15" customHeight="1" x14ac:dyDescent="0.25">
      <c r="B64" s="38">
        <v>63</v>
      </c>
    </row>
    <row r="65" spans="2:2" ht="15" customHeight="1" x14ac:dyDescent="0.25">
      <c r="B65" s="38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40"/>
      <c r="H1" s="40"/>
      <c r="I1" s="40"/>
      <c r="J1" s="40"/>
      <c r="K1" s="40"/>
      <c r="L1" s="40"/>
      <c r="M1" s="40"/>
      <c r="N1" s="40"/>
      <c r="O1" s="40"/>
      <c r="Y1" s="41"/>
    </row>
    <row r="2" spans="2:25" ht="12" customHeight="1" x14ac:dyDescent="0.25">
      <c r="G2" s="40"/>
      <c r="H2" s="40"/>
      <c r="I2" s="40"/>
      <c r="J2" s="40"/>
      <c r="K2" s="40"/>
      <c r="L2" s="40"/>
      <c r="M2" s="40"/>
      <c r="N2" s="40"/>
      <c r="O2" s="40"/>
    </row>
    <row r="3" spans="2:25" ht="12" customHeight="1" x14ac:dyDescent="0.25">
      <c r="G3" s="40"/>
      <c r="H3" s="40"/>
      <c r="I3" s="40"/>
      <c r="J3" s="40"/>
      <c r="K3" s="40"/>
      <c r="L3" s="40"/>
      <c r="M3" s="40"/>
      <c r="N3" s="40"/>
      <c r="O3" s="40"/>
    </row>
    <row r="4" spans="2:25" ht="12" customHeight="1" x14ac:dyDescent="0.25">
      <c r="G4" s="40"/>
      <c r="H4" s="40"/>
      <c r="I4" s="40"/>
      <c r="J4" s="40"/>
      <c r="K4" s="40"/>
      <c r="L4" s="40"/>
      <c r="M4" s="40"/>
      <c r="N4" s="40"/>
      <c r="O4" s="40"/>
    </row>
    <row r="5" spans="2:25" ht="23.25" customHeight="1" x14ac:dyDescent="0.25">
      <c r="B5" s="154" t="s">
        <v>79</v>
      </c>
      <c r="C5" s="155"/>
      <c r="D5" s="155"/>
      <c r="E5" s="155"/>
      <c r="F5" s="155"/>
      <c r="G5" s="155"/>
      <c r="H5" s="155"/>
      <c r="I5" s="155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3"/>
    </row>
    <row r="6" spans="2:25" ht="23.25" customHeight="1" x14ac:dyDescent="0.25">
      <c r="B6" s="156"/>
      <c r="C6" s="157"/>
      <c r="D6" s="157"/>
      <c r="E6" s="157"/>
      <c r="F6" s="157"/>
      <c r="G6" s="157"/>
      <c r="H6" s="157"/>
      <c r="I6" s="157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5"/>
    </row>
    <row r="7" spans="2:25" ht="12" customHeight="1" x14ac:dyDescent="0.25">
      <c r="G7" s="40"/>
      <c r="H7" s="40"/>
      <c r="I7" s="40"/>
      <c r="J7" s="40"/>
      <c r="K7" s="40"/>
      <c r="L7" s="40"/>
      <c r="M7" s="40"/>
      <c r="N7" s="40"/>
      <c r="O7" s="40"/>
      <c r="S7" s="151" t="s">
        <v>37</v>
      </c>
      <c r="T7" s="152"/>
      <c r="U7" s="152"/>
      <c r="V7" s="152"/>
      <c r="W7" s="152"/>
      <c r="X7" s="153"/>
    </row>
    <row r="8" spans="2:25" ht="12" customHeight="1" x14ac:dyDescent="0.25">
      <c r="B8" s="42" t="s">
        <v>38</v>
      </c>
      <c r="C8" s="43">
        <v>1</v>
      </c>
      <c r="D8" s="44">
        <f t="shared" ref="D8:D15" si="0">VLOOKUP(C8,$V$8:$X$200,2,FALSE)</f>
        <v>19</v>
      </c>
      <c r="E8" s="45" t="str">
        <f>IF(ISBLANK(D8),"",IF(EXACT(D8,"-"),"BYE",VLOOKUP(D8,Inscripcion!$A$1:$E$197,2,FALSE)))</f>
        <v>Oscar Mata Salas</v>
      </c>
      <c r="F8" s="46" t="str">
        <f>IF(EXACT(D8,"-"),"",VLOOKUP(D8,Inscripcion!$A$1:$E$197,3,FALSE))</f>
        <v>Cartago</v>
      </c>
      <c r="G8" s="47">
        <v>19</v>
      </c>
      <c r="H8" s="47"/>
      <c r="I8" s="47"/>
      <c r="J8" s="47"/>
      <c r="K8" s="47"/>
      <c r="L8" s="40"/>
      <c r="M8" s="40"/>
      <c r="P8" s="48" t="s">
        <v>39</v>
      </c>
      <c r="Q8" s="42">
        <v>1</v>
      </c>
      <c r="R8" s="49" t="s">
        <v>33</v>
      </c>
      <c r="S8" s="50">
        <v>19</v>
      </c>
      <c r="T8" s="51" t="str">
        <f>IF(ISBLANK(S8),"",VLOOKUP(S8,Inscripcion!$A$1:$E$197,2,FALSE))</f>
        <v>Oscar Mata Salas</v>
      </c>
      <c r="U8" s="46" t="str">
        <f>IF(ISBLANK(S8),"",VLOOKUP(S8,Inscripcion!$A$1:$E$197,3,FALSE))</f>
        <v>Cartago</v>
      </c>
      <c r="V8" s="52">
        <f>VLOOKUP(R8,Rifa!$A$1:$C$100,2,FALSE)</f>
        <v>1</v>
      </c>
      <c r="W8" s="53">
        <f>IF(ISBLANK(S8), "-", S8)</f>
        <v>19</v>
      </c>
      <c r="X8" s="54" t="str">
        <f>IF(V8=0,0,IF(V8&lt;5,"UP","DO"))</f>
        <v>UP</v>
      </c>
    </row>
    <row r="9" spans="2:25" ht="12" customHeight="1" x14ac:dyDescent="0.25">
      <c r="B9" s="55" t="s">
        <v>40</v>
      </c>
      <c r="C9" s="43">
        <v>2</v>
      </c>
      <c r="D9" s="44">
        <f t="shared" si="0"/>
        <v>18</v>
      </c>
      <c r="E9" s="45" t="str">
        <f>IF(ISBLANK(D9),"",IF(EXACT(D9,"-"),"BYE",VLOOKUP(D9,Inscripcion!$A$1:$E$197,2,FALSE)))</f>
        <v xml:space="preserve">Angie Araya </v>
      </c>
      <c r="F9" s="46" t="str">
        <f>IF(EXACT(D9,"-"),"",VLOOKUP(D9,Inscripcion!$A$1:$E$197,3,FALSE))</f>
        <v>Escazu</v>
      </c>
      <c r="G9" s="56"/>
      <c r="H9" s="47">
        <v>8</v>
      </c>
      <c r="I9" s="47"/>
      <c r="J9" s="47"/>
      <c r="K9" s="47"/>
      <c r="L9" s="40"/>
      <c r="M9" s="40"/>
      <c r="P9" s="57" t="s">
        <v>39</v>
      </c>
      <c r="Q9" s="58">
        <v>2</v>
      </c>
      <c r="R9" s="59" t="s">
        <v>36</v>
      </c>
      <c r="S9" s="60">
        <v>1</v>
      </c>
      <c r="T9" s="51" t="str">
        <f>IF(ISBLANK(S9),"",VLOOKUP(S9,Inscripcion!$A$1:$E$197,2,FALSE))</f>
        <v>Allan Calvo García</v>
      </c>
      <c r="U9" s="46" t="str">
        <f>IF(ISBLANK(S9),"",VLOOKUP(S9,Inscripcion!$A$1:$E$197,3,FALSE))</f>
        <v>San Jose</v>
      </c>
      <c r="V9" s="52">
        <v>8</v>
      </c>
      <c r="W9" s="53">
        <f>IF(ISBLANK(S9), "-", S9)</f>
        <v>1</v>
      </c>
      <c r="X9" s="54" t="str">
        <f>IF(V9=0,0,IF(V9&lt;5,"UP","DO"))</f>
        <v>DO</v>
      </c>
    </row>
    <row r="10" spans="2:25" ht="12" customHeight="1" x14ac:dyDescent="0.25">
      <c r="B10" s="55" t="s">
        <v>40</v>
      </c>
      <c r="C10" s="43">
        <v>3</v>
      </c>
      <c r="D10" s="44">
        <f t="shared" si="0"/>
        <v>58</v>
      </c>
      <c r="E10" s="51" t="str">
        <f>IF(ISBLANK(D10),"",IF(EXACT(D10,"-"),"BYE",VLOOKUP(D10,Inscripcion!$A$1:$E$197,2,FALSE)))</f>
        <v>David Aguilar Ivankovich</v>
      </c>
      <c r="F10" s="46" t="str">
        <f>IF(EXACT(D10,"-"),"",VLOOKUP(D10,Inscripcion!$A$1:$E$197,3,FALSE))</f>
        <v>Cartago</v>
      </c>
      <c r="G10" s="61">
        <v>8</v>
      </c>
      <c r="H10" s="62"/>
      <c r="I10" s="47"/>
      <c r="J10" s="47"/>
      <c r="K10" s="47"/>
      <c r="L10" s="40"/>
      <c r="M10" s="40"/>
      <c r="N10" s="40"/>
      <c r="O10" s="40"/>
      <c r="P10" s="63" t="s">
        <v>39</v>
      </c>
      <c r="Q10" s="64">
        <v>3</v>
      </c>
      <c r="R10" s="65" t="s">
        <v>41</v>
      </c>
      <c r="S10" s="60">
        <v>8</v>
      </c>
      <c r="T10" s="51" t="str">
        <f>IF(ISBLANK(S10),"",VLOOKUP(S10,Inscripcion!$A$1:$E$197,2,FALSE))</f>
        <v>Steve Herra Villalobos</v>
      </c>
      <c r="U10" s="46" t="str">
        <f>IF(ISBLANK(S10),"",VLOOKUP(S10,Inscripcion!$A$1:$E$197,3,FALSE))</f>
        <v>Montes de Oca</v>
      </c>
      <c r="V10" s="52">
        <v>4</v>
      </c>
      <c r="W10" s="53">
        <f>IF(ISBLANK(S10), "-", S10)</f>
        <v>8</v>
      </c>
      <c r="X10" s="54" t="str">
        <f>IF(V10=0,0,IF(V10&lt;5,"UP","DO"))</f>
        <v>UP</v>
      </c>
      <c r="Y10" s="66"/>
    </row>
    <row r="11" spans="2:25" ht="12" customHeight="1" x14ac:dyDescent="0.25">
      <c r="B11" s="67" t="s">
        <v>42</v>
      </c>
      <c r="C11" s="68">
        <v>4</v>
      </c>
      <c r="D11" s="69">
        <f t="shared" si="0"/>
        <v>8</v>
      </c>
      <c r="E11" s="70" t="str">
        <f>IF(ISBLANK(D11),"",IF(EXACT(D11,"-"),"BYE",VLOOKUP(D11,Inscripcion!$A$1:$E$197,2,FALSE)))</f>
        <v>Steve Herra Villalobos</v>
      </c>
      <c r="F11" s="71" t="str">
        <f>IF(EXACT(D11,"-"),"",VLOOKUP(D11,Inscripcion!$A$1:$E$197,3,FALSE))</f>
        <v>Montes de Oca</v>
      </c>
      <c r="G11" s="47"/>
      <c r="H11" s="72"/>
      <c r="I11" s="47">
        <v>1</v>
      </c>
      <c r="J11" s="47"/>
      <c r="K11" s="47"/>
      <c r="L11" s="40"/>
      <c r="M11" s="40"/>
      <c r="N11" s="40"/>
      <c r="O11" s="40"/>
      <c r="P11" s="73" t="s">
        <v>39</v>
      </c>
      <c r="Q11" s="74">
        <v>4</v>
      </c>
      <c r="R11" s="75" t="s">
        <v>43</v>
      </c>
      <c r="S11" s="76">
        <v>80</v>
      </c>
      <c r="T11" s="77" t="str">
        <f>IF(ISBLANK(S11),"",VLOOKUP(S11,Inscripcion!$A$1:$E$197,2,FALSE))</f>
        <v>Carlos Andres Fallas</v>
      </c>
      <c r="U11" s="78" t="str">
        <f>IF(ISBLANK(S11),"",VLOOKUP(S11,Inscripcion!$A$1:$E$197,3,FALSE))</f>
        <v>Santa Ana</v>
      </c>
      <c r="V11" s="52">
        <v>5</v>
      </c>
      <c r="W11" s="53">
        <f>IF(ISBLANK(S11), "-", S11)</f>
        <v>80</v>
      </c>
      <c r="X11" s="54" t="str">
        <f>IF(V11=0,0,IF(V11&lt;5,"UP","DO"))</f>
        <v>DO</v>
      </c>
      <c r="Y11" s="66"/>
    </row>
    <row r="12" spans="2:25" ht="12" customHeight="1" x14ac:dyDescent="0.25">
      <c r="B12" s="79" t="s">
        <v>42</v>
      </c>
      <c r="C12" s="80">
        <v>5</v>
      </c>
      <c r="D12" s="81">
        <f t="shared" si="0"/>
        <v>80</v>
      </c>
      <c r="E12" s="82" t="str">
        <f>IF(ISBLANK(D12),"",IF(EXACT(D12,"-"),"BYE",VLOOKUP(D12,Inscripcion!$A$1:$E$197,2,FALSE)))</f>
        <v>Carlos Andres Fallas</v>
      </c>
      <c r="F12" s="83" t="str">
        <f>IF(EXACT(D12,"-"),"",VLOOKUP(D12,Inscripcion!$A$1:$E$197,3,FALSE))</f>
        <v>Santa Ana</v>
      </c>
      <c r="G12" s="47">
        <v>80</v>
      </c>
      <c r="H12" s="72"/>
      <c r="I12" s="84"/>
      <c r="J12" s="47"/>
      <c r="K12" s="47"/>
      <c r="L12" s="40"/>
      <c r="M12" s="40"/>
      <c r="N12" s="40"/>
      <c r="O12" s="40"/>
      <c r="P12" s="85"/>
      <c r="Q12" s="85"/>
      <c r="R12" s="85"/>
      <c r="S12" s="86"/>
      <c r="T12" s="87"/>
      <c r="U12" s="88"/>
      <c r="V12" s="89"/>
      <c r="W12" s="90"/>
      <c r="X12" s="85"/>
      <c r="Y12" s="66"/>
    </row>
    <row r="13" spans="2:25" ht="12" customHeight="1" x14ac:dyDescent="0.25">
      <c r="B13" s="55" t="s">
        <v>40</v>
      </c>
      <c r="C13" s="43">
        <v>6</v>
      </c>
      <c r="D13" s="44">
        <f t="shared" si="0"/>
        <v>830</v>
      </c>
      <c r="E13" s="45" t="str">
        <f>IF(ISBLANK(D13),"",IF(EXACT(D13,"-"),"BYE",VLOOKUP(D13,Inscripcion!$A$1:$E$197,2,FALSE)))</f>
        <v xml:space="preserve">Steven Bonilla Villalobos </v>
      </c>
      <c r="F13" s="46" t="str">
        <f>IF(EXACT(D13,"-"),"",VLOOKUP(D13,Inscripcion!$A$1:$E$197,3,FALSE))</f>
        <v>Uned/Carmen de Heredia</v>
      </c>
      <c r="G13" s="56"/>
      <c r="H13" s="91">
        <v>1</v>
      </c>
      <c r="I13" s="47"/>
      <c r="J13" s="47"/>
      <c r="K13" s="47"/>
      <c r="L13" s="40"/>
      <c r="M13" s="40"/>
      <c r="N13" s="40"/>
      <c r="O13" s="40"/>
      <c r="P13" s="92"/>
      <c r="Q13" s="92"/>
      <c r="R13" s="92"/>
      <c r="S13" s="151" t="s">
        <v>44</v>
      </c>
      <c r="T13" s="152"/>
      <c r="U13" s="152"/>
      <c r="V13" s="152"/>
      <c r="W13" s="152"/>
      <c r="X13" s="153"/>
      <c r="Y13" s="66"/>
    </row>
    <row r="14" spans="2:25" ht="12" customHeight="1" x14ac:dyDescent="0.25">
      <c r="B14" s="55" t="s">
        <v>40</v>
      </c>
      <c r="C14" s="43">
        <v>7</v>
      </c>
      <c r="D14" s="44">
        <f t="shared" si="0"/>
        <v>4169</v>
      </c>
      <c r="E14" s="51" t="str">
        <f>IF(ISBLANK(D14),"",IF(EXACT(D14,"-"),"BYE",VLOOKUP(D14,Inscripcion!$A$1:$E$197,2,FALSE)))</f>
        <v xml:space="preserve">Marco Antonio Sanchez Torres </v>
      </c>
      <c r="F14" s="46" t="str">
        <f>IF(EXACT(D14,"-"),"",VLOOKUP(D14,Inscripcion!$A$1:$E$197,3,FALSE))</f>
        <v>Escazu</v>
      </c>
      <c r="G14" s="61">
        <v>1</v>
      </c>
      <c r="H14" s="47"/>
      <c r="I14" s="47"/>
      <c r="J14" s="47"/>
      <c r="K14" s="47"/>
      <c r="L14" s="40"/>
      <c r="M14" s="40"/>
      <c r="N14" s="40"/>
      <c r="O14" s="40"/>
      <c r="P14" s="93" t="s">
        <v>39</v>
      </c>
      <c r="Q14" s="94">
        <v>1</v>
      </c>
      <c r="R14" s="95" t="s">
        <v>35</v>
      </c>
      <c r="S14" s="50">
        <v>4169</v>
      </c>
      <c r="T14" s="51" t="str">
        <f>IF(ISBLANK(S14),"",VLOOKUP(S14,Inscripcion!$A$1:$E$197,2,FALSE))</f>
        <v xml:space="preserve">Marco Antonio Sanchez Torres </v>
      </c>
      <c r="U14" s="46" t="str">
        <f>IF(ISBLANK(S14),"",VLOOKUP(S14,Inscripcion!$A$1:$E$197,3,FALSE))</f>
        <v>Escazu</v>
      </c>
      <c r="V14" s="52">
        <v>7</v>
      </c>
      <c r="W14" s="53">
        <f>IF(ISBLANK(S14), "-", S14)</f>
        <v>4169</v>
      </c>
      <c r="X14" s="54" t="str">
        <f>IF(X8="","",IF(X8="UP","DO",IF(X8="DO","UP","")))</f>
        <v>DO</v>
      </c>
      <c r="Y14" s="66"/>
    </row>
    <row r="15" spans="2:25" ht="12" customHeight="1" x14ac:dyDescent="0.25">
      <c r="B15" s="42" t="s">
        <v>45</v>
      </c>
      <c r="C15" s="96">
        <v>8</v>
      </c>
      <c r="D15" s="44">
        <f t="shared" si="0"/>
        <v>1</v>
      </c>
      <c r="E15" s="77" t="str">
        <f>IF(ISBLANK(D15),"",IF(EXACT(D15,"-"),"BYE",VLOOKUP(D15,Inscripcion!$A$1:$E$197,2,FALSE)))</f>
        <v>Allan Calvo García</v>
      </c>
      <c r="F15" s="78" t="str">
        <f>IF(EXACT(D15,"-"),"",VLOOKUP(D15,Inscripcion!$A$1:$E$197,3,FALSE))</f>
        <v>San Jose</v>
      </c>
      <c r="G15" s="47"/>
      <c r="H15" s="47"/>
      <c r="I15" s="47"/>
      <c r="J15" s="47"/>
      <c r="K15" s="47"/>
      <c r="L15" s="40"/>
      <c r="M15" s="40"/>
      <c r="N15" s="40"/>
      <c r="O15" s="40"/>
      <c r="P15" s="97" t="s">
        <v>39</v>
      </c>
      <c r="Q15" s="98">
        <v>2</v>
      </c>
      <c r="R15" s="99" t="s">
        <v>34</v>
      </c>
      <c r="S15" s="60">
        <v>58</v>
      </c>
      <c r="T15" s="51" t="str">
        <f>IF(ISBLANK(S15),"",VLOOKUP(S15,Inscripcion!$A$1:$E$197,2,FALSE))</f>
        <v>David Aguilar Ivankovich</v>
      </c>
      <c r="U15" s="46" t="str">
        <f>IF(ISBLANK(S15),"",VLOOKUP(S15,Inscripcion!$A$1:$E$197,3,FALSE))</f>
        <v>Cartago</v>
      </c>
      <c r="V15" s="52">
        <v>3</v>
      </c>
      <c r="W15" s="53">
        <f>IF(ISBLANK(S15), "-", S15)</f>
        <v>58</v>
      </c>
      <c r="X15" s="100" t="str">
        <f>IF(X9="","",IF(X9="UP","DO",IF(X9="DO","UP","")))</f>
        <v>UP</v>
      </c>
      <c r="Y15" s="66"/>
    </row>
    <row r="16" spans="2:25" ht="12" customHeight="1" x14ac:dyDescent="0.25">
      <c r="B16" s="101"/>
      <c r="C16" s="102"/>
      <c r="D16" s="90"/>
      <c r="E16" s="87"/>
      <c r="F16" s="88"/>
      <c r="G16" s="103"/>
      <c r="H16" s="103"/>
      <c r="I16" s="103"/>
      <c r="J16" s="103"/>
      <c r="K16" s="103"/>
      <c r="L16" s="40"/>
      <c r="M16" s="40"/>
      <c r="N16" s="40"/>
      <c r="O16" s="40"/>
      <c r="P16" s="97" t="s">
        <v>39</v>
      </c>
      <c r="Q16" s="98">
        <v>3</v>
      </c>
      <c r="R16" s="99" t="s">
        <v>46</v>
      </c>
      <c r="S16" s="60">
        <v>830</v>
      </c>
      <c r="T16" s="51" t="str">
        <f>IF(ISBLANK(S16),"",VLOOKUP(S16,Inscripcion!$A$1:$E$197,2,FALSE))</f>
        <v xml:space="preserve">Steven Bonilla Villalobos </v>
      </c>
      <c r="U16" s="46" t="str">
        <f>IF(ISBLANK(S16),"",VLOOKUP(S16,Inscripcion!$A$1:$E$197,3,FALSE))</f>
        <v>Uned/Carmen de Heredia</v>
      </c>
      <c r="V16" s="52">
        <v>6</v>
      </c>
      <c r="W16" s="53">
        <f>IF(ISBLANK(S16), "-", S16)</f>
        <v>830</v>
      </c>
      <c r="X16" s="100" t="str">
        <f>IF(X10="","",IF(X10="UP","DO",IF(X10="DO","UP","")))</f>
        <v>DO</v>
      </c>
      <c r="Y16" s="66"/>
    </row>
    <row r="17" spans="2:25" ht="12" customHeight="1" x14ac:dyDescent="0.25">
      <c r="B17" s="90"/>
      <c r="C17" s="102"/>
      <c r="D17" s="90"/>
      <c r="E17" s="87"/>
      <c r="F17" s="88"/>
      <c r="G17" s="103"/>
      <c r="H17" s="103"/>
      <c r="I17" s="103"/>
      <c r="J17" s="103"/>
      <c r="K17" s="103"/>
      <c r="L17" s="40"/>
      <c r="M17" s="40"/>
      <c r="N17" s="40"/>
      <c r="O17" s="40"/>
      <c r="P17" s="104" t="s">
        <v>39</v>
      </c>
      <c r="Q17" s="105">
        <v>4</v>
      </c>
      <c r="R17" s="106" t="s">
        <v>47</v>
      </c>
      <c r="S17" s="76">
        <v>18</v>
      </c>
      <c r="T17" s="77" t="str">
        <f>IF(ISBLANK(S17),"",VLOOKUP(S17,Inscripcion!$A$1:$E$197,2,FALSE))</f>
        <v xml:space="preserve">Angie Araya </v>
      </c>
      <c r="U17" s="78" t="str">
        <f>IF(ISBLANK(S17),"",VLOOKUP(S17,Inscripcion!$A$1:$E$197,3,FALSE))</f>
        <v>Escazu</v>
      </c>
      <c r="V17" s="52">
        <v>2</v>
      </c>
      <c r="W17" s="53">
        <f>IF(ISBLANK(S17), "-", S17)</f>
        <v>18</v>
      </c>
      <c r="X17" s="107" t="str">
        <f>IF(X11="","",IF(X11="UP","DO",IF(X11="DO","UP","")))</f>
        <v>UP</v>
      </c>
      <c r="Y17" s="66"/>
    </row>
    <row r="18" spans="2:25" ht="12" customHeight="1" x14ac:dyDescent="0.25">
      <c r="B18" s="90"/>
      <c r="C18" s="102"/>
      <c r="D18" s="90"/>
      <c r="E18" s="87"/>
      <c r="F18" s="88"/>
      <c r="G18" s="103"/>
      <c r="H18" s="103"/>
      <c r="I18" s="103"/>
      <c r="J18" s="103"/>
      <c r="K18" s="103"/>
      <c r="L18" s="40"/>
      <c r="M18" s="108"/>
      <c r="N18" s="108"/>
      <c r="O18" s="108"/>
      <c r="P18" s="109"/>
      <c r="Q18" s="109"/>
      <c r="R18" s="109"/>
      <c r="S18" s="86"/>
      <c r="T18" s="87"/>
      <c r="U18" s="88"/>
      <c r="V18" s="89"/>
      <c r="W18" s="90"/>
      <c r="X18" s="85"/>
      <c r="Y18" s="66"/>
    </row>
    <row r="19" spans="2:25" ht="12" customHeight="1" x14ac:dyDescent="0.25">
      <c r="B19" s="85"/>
      <c r="C19" s="102"/>
      <c r="D19" s="90"/>
      <c r="E19" s="87"/>
      <c r="F19" s="88"/>
      <c r="G19" s="103"/>
      <c r="H19" s="103"/>
      <c r="I19" s="103"/>
      <c r="J19" s="103"/>
      <c r="K19" s="103"/>
      <c r="L19" s="40"/>
      <c r="M19" s="40"/>
      <c r="N19" s="40"/>
      <c r="O19" s="40"/>
      <c r="P19" s="109"/>
      <c r="Q19" s="109"/>
      <c r="R19" s="109"/>
      <c r="S19" s="86"/>
      <c r="T19" s="87"/>
      <c r="U19" s="88"/>
      <c r="V19" s="89"/>
      <c r="W19" s="90"/>
      <c r="X19" s="85"/>
      <c r="Y19" s="66"/>
    </row>
    <row r="20" spans="2:25" ht="12" customHeight="1" x14ac:dyDescent="0.25">
      <c r="B20" s="85"/>
      <c r="C20" s="102"/>
      <c r="D20" s="90"/>
      <c r="E20" s="87"/>
      <c r="F20" s="88"/>
      <c r="G20" s="103"/>
      <c r="H20" s="103"/>
      <c r="I20" s="103"/>
      <c r="J20" s="103"/>
      <c r="K20" s="103"/>
      <c r="L20" s="40"/>
      <c r="M20" s="40"/>
      <c r="N20" s="40"/>
      <c r="O20" s="40"/>
      <c r="P20" s="109"/>
      <c r="Q20" s="109"/>
      <c r="R20" s="109"/>
      <c r="S20" s="86"/>
      <c r="T20" s="87"/>
      <c r="U20" s="88"/>
      <c r="V20" s="90">
        <v>1</v>
      </c>
      <c r="W20" s="108" t="s">
        <v>48</v>
      </c>
      <c r="X20" s="85"/>
      <c r="Y20" s="40"/>
    </row>
    <row r="21" spans="2:25" ht="12" customHeight="1" x14ac:dyDescent="0.25">
      <c r="B21" s="90"/>
      <c r="C21" s="102"/>
      <c r="D21" s="90"/>
      <c r="E21" s="87"/>
      <c r="F21" s="88"/>
      <c r="G21" s="103"/>
      <c r="H21" s="103"/>
      <c r="I21" s="103"/>
      <c r="J21" s="103"/>
      <c r="K21" s="103"/>
      <c r="L21" s="40"/>
      <c r="M21" s="40"/>
      <c r="N21" s="40"/>
      <c r="O21" s="40"/>
      <c r="P21" s="109"/>
      <c r="Q21" s="109"/>
      <c r="R21" s="109"/>
      <c r="S21" s="86"/>
      <c r="T21" s="87"/>
      <c r="U21" s="88"/>
      <c r="V21" s="90">
        <v>2</v>
      </c>
      <c r="W21" s="108" t="s">
        <v>48</v>
      </c>
      <c r="X21" s="85"/>
      <c r="Y21" s="40"/>
    </row>
    <row r="22" spans="2:25" ht="12" customHeight="1" x14ac:dyDescent="0.25">
      <c r="B22" s="90"/>
      <c r="C22" s="102"/>
      <c r="D22" s="90"/>
      <c r="E22" s="87"/>
      <c r="F22" s="88"/>
      <c r="G22" s="103"/>
      <c r="H22" s="103"/>
      <c r="I22" s="103"/>
      <c r="J22" s="103"/>
      <c r="K22" s="103"/>
      <c r="L22" s="40"/>
      <c r="M22" s="40"/>
      <c r="N22" s="40"/>
      <c r="O22" s="40"/>
      <c r="V22" s="90">
        <v>3</v>
      </c>
      <c r="W22" s="108" t="s">
        <v>48</v>
      </c>
      <c r="Y22" s="40"/>
    </row>
    <row r="23" spans="2:25" ht="12" customHeight="1" x14ac:dyDescent="0.25">
      <c r="B23" s="85"/>
      <c r="C23" s="102"/>
      <c r="D23" s="90"/>
      <c r="E23" s="87"/>
      <c r="F23" s="88"/>
      <c r="G23" s="103"/>
      <c r="H23" s="103"/>
      <c r="I23" s="103"/>
      <c r="J23" s="103"/>
      <c r="K23" s="103"/>
      <c r="L23" s="40"/>
      <c r="M23" s="40"/>
      <c r="N23" s="40"/>
      <c r="O23" s="40"/>
      <c r="V23" s="90">
        <v>4</v>
      </c>
      <c r="W23" s="108" t="s">
        <v>48</v>
      </c>
      <c r="Y23" s="40"/>
    </row>
    <row r="24" spans="2:25" ht="12" customHeight="1" x14ac:dyDescent="0.25">
      <c r="B24" s="101"/>
      <c r="C24" s="102"/>
      <c r="D24" s="90"/>
      <c r="E24" s="87"/>
      <c r="F24" s="88"/>
      <c r="G24" s="103"/>
      <c r="H24" s="103"/>
      <c r="I24" s="103"/>
      <c r="J24" s="103"/>
      <c r="K24" s="103"/>
      <c r="L24" s="103"/>
      <c r="M24" s="103"/>
      <c r="N24" s="40"/>
      <c r="O24" s="40"/>
      <c r="V24" s="90">
        <v>5</v>
      </c>
      <c r="W24" s="108" t="s">
        <v>48</v>
      </c>
      <c r="Y24" s="40"/>
    </row>
    <row r="25" spans="2:25" ht="12" customHeight="1" x14ac:dyDescent="0.25">
      <c r="B25" s="90"/>
      <c r="C25" s="102"/>
      <c r="D25" s="90"/>
      <c r="E25" s="110"/>
      <c r="F25" s="111"/>
      <c r="G25" s="103"/>
      <c r="H25" s="103"/>
      <c r="I25" s="103"/>
      <c r="J25" s="103"/>
      <c r="K25" s="103"/>
      <c r="L25" s="103"/>
      <c r="M25" s="103"/>
      <c r="N25" s="40"/>
      <c r="O25" s="40"/>
      <c r="V25" s="90">
        <v>6</v>
      </c>
      <c r="W25" s="108" t="s">
        <v>48</v>
      </c>
      <c r="Y25" s="41"/>
    </row>
    <row r="26" spans="2:25" ht="12" customHeight="1" x14ac:dyDescent="0.25">
      <c r="B26" s="90"/>
      <c r="C26" s="102"/>
      <c r="D26" s="90"/>
      <c r="E26" s="87"/>
      <c r="F26" s="88"/>
      <c r="G26" s="103"/>
      <c r="H26" s="103"/>
      <c r="I26" s="103"/>
      <c r="J26" s="103"/>
      <c r="K26" s="103"/>
      <c r="L26" s="103"/>
      <c r="M26" s="103"/>
      <c r="N26" s="40"/>
      <c r="O26" s="40"/>
      <c r="V26" s="90">
        <v>7</v>
      </c>
      <c r="W26" s="108" t="s">
        <v>48</v>
      </c>
      <c r="Y26" s="41"/>
    </row>
    <row r="27" spans="2:25" ht="12" customHeight="1" x14ac:dyDescent="0.25">
      <c r="B27" s="90"/>
      <c r="C27" s="102"/>
      <c r="D27" s="90"/>
      <c r="E27" s="87"/>
      <c r="F27" s="88"/>
      <c r="G27" s="103"/>
      <c r="H27" s="103"/>
      <c r="I27" s="103"/>
      <c r="J27" s="103"/>
      <c r="K27" s="103"/>
      <c r="L27" s="103"/>
      <c r="M27" s="103"/>
      <c r="N27" s="40"/>
      <c r="O27" s="40"/>
      <c r="V27" s="90">
        <v>8</v>
      </c>
      <c r="W27" s="108" t="s">
        <v>48</v>
      </c>
      <c r="Y27" s="112"/>
    </row>
    <row r="28" spans="2:25" ht="12" customHeight="1" x14ac:dyDescent="0.25">
      <c r="B28" s="85"/>
      <c r="C28" s="102"/>
      <c r="D28" s="90"/>
      <c r="E28" s="87"/>
      <c r="F28" s="88"/>
      <c r="G28" s="103"/>
      <c r="H28" s="103"/>
      <c r="I28" s="103"/>
      <c r="J28" s="103"/>
      <c r="K28" s="103"/>
      <c r="L28" s="103"/>
      <c r="M28" s="103"/>
      <c r="N28" s="40"/>
      <c r="O28" s="40"/>
    </row>
    <row r="29" spans="2:25" ht="12" customHeight="1" x14ac:dyDescent="0.25">
      <c r="B29" s="90"/>
      <c r="C29" s="102"/>
      <c r="D29" s="90"/>
      <c r="E29" s="87"/>
      <c r="F29" s="88"/>
      <c r="G29" s="103"/>
      <c r="H29" s="103"/>
      <c r="I29" s="103"/>
      <c r="J29" s="103"/>
      <c r="K29" s="103"/>
      <c r="L29" s="103"/>
      <c r="M29" s="103"/>
      <c r="N29" s="40"/>
      <c r="O29" s="40"/>
    </row>
    <row r="30" spans="2:25" ht="12" customHeight="1" x14ac:dyDescent="0.25">
      <c r="B30" s="90"/>
      <c r="C30" s="102"/>
      <c r="D30" s="90"/>
      <c r="E30" s="113"/>
      <c r="F30" s="114"/>
      <c r="G30" s="103"/>
      <c r="H30" s="103"/>
      <c r="I30" s="103"/>
      <c r="J30" s="103"/>
      <c r="K30" s="103"/>
      <c r="L30" s="103"/>
      <c r="M30" s="103"/>
      <c r="N30" s="40"/>
      <c r="O30" s="40"/>
    </row>
    <row r="31" spans="2:25" ht="12" customHeight="1" x14ac:dyDescent="0.25">
      <c r="B31" s="85"/>
      <c r="C31" s="102"/>
      <c r="D31" s="90"/>
      <c r="E31" s="87"/>
      <c r="F31" s="88"/>
      <c r="G31" s="103"/>
      <c r="H31" s="103"/>
      <c r="I31" s="103"/>
      <c r="J31" s="103"/>
      <c r="K31" s="103"/>
      <c r="L31" s="103"/>
      <c r="M31" s="103"/>
      <c r="N31" s="40"/>
      <c r="O31" s="40"/>
    </row>
    <row r="32" spans="2:25" ht="12" customHeight="1" x14ac:dyDescent="0.25">
      <c r="B32" s="85"/>
      <c r="C32" s="102"/>
      <c r="D32" s="90"/>
      <c r="E32" s="87"/>
      <c r="F32" s="88"/>
      <c r="G32" s="103"/>
      <c r="H32" s="103"/>
      <c r="I32" s="103"/>
      <c r="J32" s="103"/>
      <c r="K32" s="103"/>
      <c r="L32" s="103"/>
      <c r="M32" s="103"/>
      <c r="N32" s="40"/>
      <c r="O32" s="40"/>
    </row>
    <row r="33" spans="2:25" ht="12" customHeight="1" x14ac:dyDescent="0.25">
      <c r="B33" s="90"/>
      <c r="C33" s="102"/>
      <c r="D33" s="90"/>
      <c r="E33" s="110"/>
      <c r="F33" s="111"/>
      <c r="G33" s="103"/>
      <c r="H33" s="103"/>
      <c r="I33" s="103"/>
      <c r="J33" s="103"/>
      <c r="K33" s="103"/>
      <c r="L33" s="103"/>
      <c r="M33" s="103"/>
      <c r="N33" s="40"/>
      <c r="O33" s="40"/>
      <c r="S33" s="40"/>
      <c r="X33" s="40"/>
    </row>
    <row r="34" spans="2:25" ht="12" customHeight="1" x14ac:dyDescent="0.25">
      <c r="B34" s="90"/>
      <c r="C34" s="102"/>
      <c r="D34" s="90"/>
      <c r="E34" s="87"/>
      <c r="F34" s="88"/>
      <c r="G34" s="103"/>
      <c r="H34" s="103"/>
      <c r="I34" s="103"/>
      <c r="J34" s="103"/>
      <c r="K34" s="103"/>
      <c r="L34" s="103"/>
      <c r="M34" s="103"/>
      <c r="N34" s="40"/>
      <c r="O34" s="40"/>
      <c r="S34" s="40"/>
      <c r="X34" s="40"/>
    </row>
    <row r="35" spans="2:25" ht="12" customHeight="1" x14ac:dyDescent="0.25">
      <c r="B35" s="85"/>
      <c r="C35" s="102"/>
      <c r="D35" s="90"/>
      <c r="E35" s="87"/>
      <c r="F35" s="88"/>
      <c r="G35" s="103"/>
      <c r="H35" s="103"/>
      <c r="I35" s="103"/>
      <c r="J35" s="103"/>
      <c r="K35" s="103"/>
      <c r="L35" s="103"/>
      <c r="M35" s="103"/>
      <c r="N35" s="40"/>
      <c r="O35" s="40"/>
      <c r="S35" s="40"/>
      <c r="X35" s="40"/>
    </row>
    <row r="36" spans="2:25" ht="12" customHeight="1" x14ac:dyDescent="0.25">
      <c r="B36" s="90"/>
      <c r="C36" s="102"/>
      <c r="D36" s="90"/>
      <c r="E36" s="87"/>
      <c r="F36" s="88"/>
      <c r="G36" s="103"/>
      <c r="H36" s="103"/>
      <c r="I36" s="103"/>
      <c r="J36" s="103"/>
      <c r="K36" s="103"/>
      <c r="L36" s="103"/>
      <c r="M36" s="103"/>
      <c r="N36" s="40"/>
      <c r="O36" s="40"/>
      <c r="S36" s="40"/>
      <c r="X36" s="40"/>
    </row>
    <row r="37" spans="2:25" ht="12" customHeight="1" x14ac:dyDescent="0.25">
      <c r="B37" s="90"/>
      <c r="C37" s="102"/>
      <c r="D37" s="90"/>
      <c r="E37" s="87"/>
      <c r="F37" s="88"/>
      <c r="G37" s="103"/>
      <c r="H37" s="103"/>
      <c r="I37" s="103"/>
      <c r="J37" s="103"/>
      <c r="K37" s="103"/>
      <c r="L37" s="103"/>
      <c r="M37" s="103"/>
      <c r="N37" s="40"/>
      <c r="O37" s="40"/>
      <c r="P37" s="41"/>
      <c r="Q37" s="41"/>
      <c r="R37" s="41"/>
      <c r="S37" s="41"/>
      <c r="T37" s="41"/>
      <c r="U37" s="115"/>
      <c r="V37" s="41"/>
      <c r="W37" s="41"/>
      <c r="X37" s="41"/>
    </row>
    <row r="38" spans="2:25" ht="12" customHeight="1" x14ac:dyDescent="0.25">
      <c r="B38" s="90"/>
      <c r="C38" s="102"/>
      <c r="D38" s="90"/>
      <c r="E38" s="113"/>
      <c r="F38" s="114"/>
      <c r="G38" s="103"/>
      <c r="H38" s="103"/>
      <c r="I38" s="103"/>
      <c r="J38" s="103"/>
      <c r="K38" s="103"/>
      <c r="L38" s="103"/>
      <c r="M38" s="103"/>
      <c r="N38" s="40"/>
      <c r="O38" s="40"/>
      <c r="P38" s="41"/>
      <c r="Q38" s="41"/>
      <c r="R38" s="41"/>
      <c r="S38" s="41"/>
      <c r="T38" s="41"/>
      <c r="U38" s="115"/>
      <c r="V38" s="41"/>
      <c r="W38" s="41"/>
      <c r="X38" s="41"/>
    </row>
    <row r="39" spans="2:25" ht="12" customHeight="1" x14ac:dyDescent="0.25">
      <c r="B39" s="85"/>
      <c r="C39" s="102"/>
      <c r="D39" s="90"/>
      <c r="E39" s="87"/>
      <c r="F39" s="88"/>
      <c r="G39" s="103"/>
      <c r="H39" s="103"/>
      <c r="I39" s="103"/>
      <c r="J39" s="103"/>
      <c r="K39" s="103"/>
      <c r="L39" s="103"/>
      <c r="M39" s="103"/>
      <c r="N39" s="41"/>
      <c r="O39" s="41"/>
      <c r="P39" s="41"/>
      <c r="Q39" s="41"/>
      <c r="R39" s="41"/>
      <c r="S39" s="41"/>
      <c r="T39" s="41"/>
      <c r="U39" s="115"/>
      <c r="V39" s="41"/>
      <c r="W39" s="41"/>
      <c r="X39" s="41"/>
    </row>
    <row r="40" spans="2:25" ht="12" customHeight="1" x14ac:dyDescent="0.25">
      <c r="B40" s="90"/>
      <c r="C40" s="90"/>
      <c r="D40" s="90"/>
      <c r="E40" s="90"/>
      <c r="F40" s="88"/>
      <c r="G40" s="90"/>
      <c r="H40" s="90"/>
      <c r="I40" s="90"/>
      <c r="J40" s="90"/>
      <c r="K40" s="90"/>
      <c r="L40" s="103"/>
      <c r="M40" s="103"/>
      <c r="N40" s="41"/>
      <c r="O40" s="41"/>
      <c r="P40" s="41"/>
      <c r="Q40" s="41"/>
      <c r="R40" s="41"/>
      <c r="S40" s="41"/>
      <c r="T40" s="41"/>
      <c r="U40" s="115"/>
      <c r="V40" s="41"/>
      <c r="W40" s="41"/>
      <c r="X40" s="41"/>
      <c r="Y40" s="116"/>
    </row>
    <row r="41" spans="2:25" ht="12" customHeight="1" x14ac:dyDescent="0.25">
      <c r="B41" s="90"/>
      <c r="C41" s="90"/>
      <c r="D41" s="90"/>
      <c r="E41" s="90"/>
      <c r="F41" s="88"/>
      <c r="G41" s="90"/>
      <c r="H41" s="90"/>
      <c r="I41" s="90"/>
      <c r="J41" s="90"/>
      <c r="K41" s="90"/>
      <c r="L41" s="40"/>
      <c r="M41" s="40"/>
      <c r="N41" s="41"/>
      <c r="O41" s="41"/>
      <c r="P41" s="41"/>
      <c r="Q41" s="41"/>
      <c r="R41" s="41"/>
      <c r="S41" s="41"/>
      <c r="T41" s="41"/>
      <c r="U41" s="115"/>
      <c r="V41" s="41"/>
      <c r="W41" s="41"/>
      <c r="X41" s="41"/>
      <c r="Y41" s="41"/>
    </row>
    <row r="42" spans="2:25" ht="12" customHeight="1" x14ac:dyDescent="0.25">
      <c r="B42" s="90"/>
      <c r="C42" s="90"/>
      <c r="D42" s="90"/>
      <c r="E42" s="90"/>
      <c r="F42" s="88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116"/>
      <c r="T42" s="41" t="s">
        <v>49</v>
      </c>
      <c r="U42" s="88" t="s">
        <v>49</v>
      </c>
      <c r="V42" s="90"/>
      <c r="W42" s="108"/>
      <c r="X42" s="116"/>
      <c r="Y42" s="41"/>
    </row>
    <row r="43" spans="2:25" ht="12" customHeight="1" x14ac:dyDescent="0.25">
      <c r="B43" s="90"/>
      <c r="C43" s="90"/>
      <c r="D43" s="90"/>
      <c r="E43" s="90"/>
      <c r="F43" s="88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116"/>
      <c r="T43" s="41"/>
      <c r="U43" s="88"/>
      <c r="V43" s="90"/>
      <c r="W43" s="108"/>
      <c r="X43" s="116"/>
      <c r="Y43" s="41"/>
    </row>
    <row r="44" spans="2:25" ht="12" customHeight="1" x14ac:dyDescent="0.25">
      <c r="B44" s="90"/>
      <c r="C44" s="90"/>
      <c r="D44" s="90"/>
      <c r="E44" s="90"/>
      <c r="F44" s="88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116"/>
      <c r="T44" s="41"/>
      <c r="U44" s="88"/>
      <c r="V44" s="90"/>
      <c r="W44" s="108"/>
      <c r="X44" s="116"/>
      <c r="Y44" s="41"/>
    </row>
    <row r="45" spans="2:25" ht="12" customHeight="1" x14ac:dyDescent="0.25">
      <c r="B45" s="90"/>
      <c r="C45" s="90"/>
      <c r="D45" s="90"/>
      <c r="E45" s="90"/>
      <c r="F45" s="88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116"/>
      <c r="T45" s="41"/>
      <c r="U45" s="88"/>
      <c r="V45" s="90"/>
      <c r="W45" s="108"/>
      <c r="X45" s="116"/>
      <c r="Y45" s="41"/>
    </row>
    <row r="46" spans="2:25" ht="12" customHeight="1" x14ac:dyDescent="0.25">
      <c r="B46" s="90"/>
      <c r="C46" s="90"/>
      <c r="D46" s="90"/>
      <c r="E46" s="90"/>
      <c r="F46" s="88"/>
      <c r="G46" s="90"/>
      <c r="H46" s="90"/>
      <c r="I46" s="90"/>
      <c r="J46" s="90"/>
      <c r="K46" s="90"/>
      <c r="L46" s="90"/>
      <c r="M46" s="90"/>
      <c r="N46" s="90"/>
      <c r="O46" s="90"/>
      <c r="P46" s="108"/>
      <c r="Q46" s="108"/>
      <c r="R46" s="108"/>
      <c r="S46" s="116"/>
      <c r="T46" s="41"/>
      <c r="V46" s="90"/>
      <c r="W46" s="108"/>
      <c r="X46" s="116"/>
      <c r="Y46" s="41"/>
    </row>
    <row r="47" spans="2:25" ht="12.75" customHeight="1" x14ac:dyDescent="0.25">
      <c r="P47" s="108"/>
      <c r="Q47" s="108"/>
      <c r="R47" s="108"/>
      <c r="S47" s="116"/>
      <c r="T47" s="41"/>
      <c r="V47" s="90"/>
      <c r="W47" s="108"/>
      <c r="X47" s="116"/>
      <c r="Y47" s="41"/>
    </row>
    <row r="48" spans="2:25" ht="12.75" customHeight="1" x14ac:dyDescent="0.25">
      <c r="P48" s="108"/>
      <c r="Q48" s="108"/>
      <c r="R48" s="108"/>
      <c r="S48" s="116"/>
      <c r="T48" s="41"/>
      <c r="V48" s="90"/>
      <c r="W48" s="108"/>
      <c r="X48" s="116"/>
      <c r="Y48" s="41"/>
    </row>
    <row r="49" spans="16:25" ht="12.75" customHeight="1" x14ac:dyDescent="0.25">
      <c r="P49" s="108"/>
      <c r="Q49" s="108"/>
      <c r="R49" s="108"/>
      <c r="S49" s="116"/>
      <c r="T49" s="41"/>
      <c r="V49" s="90"/>
      <c r="W49" s="108"/>
      <c r="X49" s="116"/>
      <c r="Y49" s="41"/>
    </row>
    <row r="50" spans="16:25" ht="12.75" customHeight="1" x14ac:dyDescent="0.25">
      <c r="P50" s="108"/>
      <c r="Q50" s="108"/>
      <c r="R50" s="108"/>
      <c r="S50" s="116"/>
      <c r="T50" s="41"/>
      <c r="V50" s="90"/>
      <c r="W50" s="108"/>
      <c r="X50" s="116"/>
      <c r="Y50" s="41"/>
    </row>
    <row r="51" spans="16:25" ht="12.75" customHeight="1" x14ac:dyDescent="0.25">
      <c r="P51" s="108"/>
      <c r="Q51" s="108"/>
      <c r="R51" s="108"/>
      <c r="S51" s="116"/>
      <c r="T51" s="41"/>
      <c r="V51" s="90"/>
      <c r="W51" s="108"/>
      <c r="X51" s="116"/>
      <c r="Y51" s="41"/>
    </row>
    <row r="52" spans="16:25" ht="12.75" customHeight="1" x14ac:dyDescent="0.25">
      <c r="P52" s="108"/>
      <c r="Q52" s="108"/>
      <c r="R52" s="108"/>
      <c r="S52" s="116"/>
      <c r="T52" s="41"/>
      <c r="V52" s="90"/>
      <c r="W52" s="108"/>
      <c r="X52" s="116"/>
      <c r="Y52" s="41"/>
    </row>
    <row r="53" spans="16:25" ht="12.75" customHeight="1" x14ac:dyDescent="0.25">
      <c r="P53" s="108"/>
      <c r="Q53" s="108"/>
      <c r="R53" s="108"/>
      <c r="S53" s="116"/>
      <c r="T53" s="41"/>
      <c r="V53" s="90"/>
      <c r="W53" s="108"/>
      <c r="X53" s="116"/>
      <c r="Y53" s="41"/>
    </row>
    <row r="54" spans="16:25" ht="12.75" customHeight="1" x14ac:dyDescent="0.25">
      <c r="P54" s="108"/>
      <c r="Q54" s="108"/>
      <c r="R54" s="108"/>
      <c r="S54" s="116"/>
      <c r="T54" s="41"/>
      <c r="V54" s="90"/>
      <c r="W54" s="108"/>
      <c r="X54" s="116"/>
      <c r="Y54" s="41"/>
    </row>
    <row r="55" spans="16:25" ht="12.75" customHeight="1" x14ac:dyDescent="0.25">
      <c r="P55" s="108"/>
      <c r="Q55" s="108"/>
      <c r="R55" s="108"/>
      <c r="S55" s="116"/>
      <c r="T55" s="41"/>
      <c r="V55" s="90"/>
      <c r="W55" s="108"/>
      <c r="X55" s="116"/>
      <c r="Y55" s="41"/>
    </row>
    <row r="56" spans="16:25" ht="12.75" customHeight="1" x14ac:dyDescent="0.25">
      <c r="P56" s="108"/>
      <c r="Q56" s="108"/>
      <c r="R56" s="108"/>
      <c r="S56" s="116"/>
      <c r="T56" s="41"/>
      <c r="V56" s="90"/>
      <c r="W56" s="108"/>
      <c r="X56" s="116"/>
      <c r="Y56" s="41"/>
    </row>
    <row r="57" spans="16:25" ht="12.75" customHeight="1" x14ac:dyDescent="0.25">
      <c r="P57" s="108"/>
      <c r="Q57" s="108"/>
      <c r="R57" s="108"/>
      <c r="S57" s="116"/>
      <c r="T57" s="41"/>
      <c r="V57" s="90"/>
      <c r="W57" s="108"/>
      <c r="X57" s="116"/>
      <c r="Y57" s="41"/>
    </row>
    <row r="58" spans="16:25" ht="12.75" customHeight="1" x14ac:dyDescent="0.25">
      <c r="P58" s="108"/>
      <c r="Q58" s="108"/>
      <c r="R58" s="108"/>
      <c r="S58" s="116"/>
      <c r="T58" s="41"/>
      <c r="V58" s="90"/>
      <c r="W58" s="108"/>
      <c r="X58" s="116"/>
      <c r="Y58" s="41"/>
    </row>
    <row r="59" spans="16:25" ht="12.75" customHeight="1" x14ac:dyDescent="0.25">
      <c r="P59" s="108"/>
      <c r="Q59" s="108"/>
      <c r="R59" s="108"/>
      <c r="S59" s="116"/>
      <c r="T59" s="41"/>
      <c r="V59" s="90"/>
      <c r="W59" s="108"/>
      <c r="X59" s="116"/>
      <c r="Y59" s="41"/>
    </row>
    <row r="60" spans="16:25" ht="12.75" customHeight="1" x14ac:dyDescent="0.25">
      <c r="P60" s="108"/>
      <c r="Q60" s="108"/>
      <c r="R60" s="108"/>
      <c r="S60" s="116"/>
      <c r="T60" s="41"/>
      <c r="V60" s="90"/>
      <c r="W60" s="108"/>
      <c r="X60" s="116"/>
      <c r="Y60" s="41"/>
    </row>
    <row r="61" spans="16:25" ht="12.75" customHeight="1" x14ac:dyDescent="0.25">
      <c r="P61" s="108"/>
      <c r="Q61" s="108"/>
      <c r="R61" s="108"/>
      <c r="S61" s="116"/>
      <c r="T61" s="41"/>
      <c r="V61" s="90"/>
      <c r="W61" s="108"/>
      <c r="X61" s="116"/>
      <c r="Y61" s="41"/>
    </row>
    <row r="62" spans="16:25" ht="12.75" customHeight="1" x14ac:dyDescent="0.25">
      <c r="P62" s="108"/>
      <c r="Q62" s="108"/>
      <c r="R62" s="108"/>
      <c r="S62" s="116"/>
      <c r="T62" s="41"/>
      <c r="V62" s="90"/>
      <c r="W62" s="108"/>
      <c r="X62" s="116"/>
      <c r="Y62" s="41"/>
    </row>
    <row r="63" spans="16:25" ht="12.75" customHeight="1" x14ac:dyDescent="0.25">
      <c r="P63" s="108"/>
      <c r="Q63" s="108"/>
      <c r="R63" s="108"/>
      <c r="S63" s="116"/>
      <c r="T63" s="41"/>
      <c r="V63" s="90"/>
      <c r="W63" s="108"/>
      <c r="X63" s="116"/>
      <c r="Y63" s="41"/>
    </row>
    <row r="64" spans="16:25" ht="12.75" customHeight="1" x14ac:dyDescent="0.25">
      <c r="P64" s="108"/>
      <c r="Q64" s="108"/>
      <c r="R64" s="108"/>
      <c r="S64" s="116"/>
      <c r="T64" s="41"/>
      <c r="V64" s="90"/>
      <c r="W64" s="108"/>
      <c r="X64" s="116"/>
      <c r="Y64" s="41"/>
    </row>
    <row r="65" spans="16:25" ht="12.75" customHeight="1" x14ac:dyDescent="0.25">
      <c r="P65" s="108"/>
      <c r="Q65" s="108"/>
      <c r="R65" s="108"/>
      <c r="S65" s="116"/>
      <c r="T65" s="41"/>
      <c r="V65" s="90"/>
      <c r="W65" s="108"/>
      <c r="X65" s="116"/>
      <c r="Y65" s="41"/>
    </row>
    <row r="66" spans="16:25" ht="12.75" customHeight="1" x14ac:dyDescent="0.25">
      <c r="V66" s="90"/>
      <c r="W66" s="108"/>
    </row>
    <row r="67" spans="16:25" ht="12.75" customHeight="1" x14ac:dyDescent="0.25">
      <c r="V67" s="90"/>
      <c r="W67" s="108"/>
    </row>
    <row r="68" spans="16:25" ht="12.75" customHeight="1" x14ac:dyDescent="0.25">
      <c r="V68" s="90"/>
      <c r="W68" s="108"/>
    </row>
    <row r="69" spans="16:25" ht="12.75" customHeight="1" x14ac:dyDescent="0.25">
      <c r="V69" s="90"/>
      <c r="W69" s="108"/>
    </row>
    <row r="70" spans="16:25" ht="12.75" customHeight="1" x14ac:dyDescent="0.25">
      <c r="V70" s="90"/>
      <c r="W70" s="108"/>
    </row>
    <row r="71" spans="16:25" ht="12.75" customHeight="1" x14ac:dyDescent="0.25">
      <c r="V71" s="90"/>
      <c r="W71" s="108"/>
    </row>
    <row r="72" spans="16:25" ht="12.75" customHeight="1" x14ac:dyDescent="0.25">
      <c r="V72" s="90"/>
      <c r="W72" s="108"/>
    </row>
    <row r="73" spans="16:25" ht="12.75" customHeight="1" x14ac:dyDescent="0.25">
      <c r="V73" s="90"/>
      <c r="W73" s="108"/>
    </row>
  </sheetData>
  <mergeCells count="3">
    <mergeCell ref="S7:X7"/>
    <mergeCell ref="S13:X13"/>
    <mergeCell ref="B5:I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Grupo 4 (D)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2023-04-15T21:40:40Z</cp:lastPrinted>
  <dcterms:created xsi:type="dcterms:W3CDTF">2021-06-24T05:06:22Z</dcterms:created>
  <dcterms:modified xsi:type="dcterms:W3CDTF">2023-06-15T06:21:38Z</dcterms:modified>
</cp:coreProperties>
</file>