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coteme01\Desktop\III RANK MENOR FEM 2023\"/>
    </mc:Choice>
  </mc:AlternateContent>
  <bookViews>
    <workbookView xWindow="10245" yWindow="0" windowWidth="10245" windowHeight="10920" activeTab="6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Rifa" sheetId="6" r:id="rId6"/>
    <sheet name="Llave" sheetId="7" r:id="rId7"/>
  </sheets>
  <calcPr calcId="152511"/>
</workbook>
</file>

<file path=xl/calcChain.xml><?xml version="1.0" encoding="utf-8"?>
<calcChain xmlns="http://schemas.openxmlformats.org/spreadsheetml/2006/main">
  <c r="W17" i="7" l="1"/>
  <c r="D9" i="7" s="1"/>
  <c r="F9" i="7" s="1"/>
  <c r="V17" i="7"/>
  <c r="U17" i="7"/>
  <c r="T17" i="7"/>
  <c r="W16" i="7"/>
  <c r="U16" i="7"/>
  <c r="T16" i="7"/>
  <c r="W15" i="7"/>
  <c r="D10" i="7" s="1"/>
  <c r="F10" i="7" s="1"/>
  <c r="V15" i="7"/>
  <c r="U15" i="7"/>
  <c r="T15" i="7"/>
  <c r="W14" i="7"/>
  <c r="U14" i="7"/>
  <c r="T14" i="7"/>
  <c r="W11" i="7"/>
  <c r="D12" i="7" s="1"/>
  <c r="F12" i="7" s="1"/>
  <c r="V11" i="7"/>
  <c r="X11" i="7" s="1"/>
  <c r="X17" i="7" s="1"/>
  <c r="U11" i="7"/>
  <c r="T11" i="7"/>
  <c r="D11" i="7"/>
  <c r="F11" i="7" s="1"/>
  <c r="W10" i="7"/>
  <c r="V10" i="7"/>
  <c r="X10" i="7" s="1"/>
  <c r="X16" i="7" s="1"/>
  <c r="U10" i="7"/>
  <c r="T10" i="7"/>
  <c r="W9" i="7"/>
  <c r="V9" i="7"/>
  <c r="X9" i="7" s="1"/>
  <c r="X15" i="7" s="1"/>
  <c r="U9" i="7"/>
  <c r="T9" i="7"/>
  <c r="W8" i="7"/>
  <c r="V8" i="7"/>
  <c r="D13" i="7" s="1"/>
  <c r="U8" i="7"/>
  <c r="T8" i="7"/>
  <c r="D8" i="7"/>
  <c r="F8" i="7" s="1"/>
  <c r="G15" i="5"/>
  <c r="F15" i="5"/>
  <c r="E15" i="5"/>
  <c r="D15" i="5"/>
  <c r="D20" i="5" s="1"/>
  <c r="D25" i="5" s="1"/>
  <c r="G14" i="5"/>
  <c r="F14" i="5"/>
  <c r="E14" i="5"/>
  <c r="D14" i="5"/>
  <c r="D19" i="5" s="1"/>
  <c r="D24" i="5" s="1"/>
  <c r="D29" i="5" s="1"/>
  <c r="G13" i="5"/>
  <c r="F13" i="5"/>
  <c r="E13" i="5"/>
  <c r="D13" i="5"/>
  <c r="D21" i="5" s="1"/>
  <c r="G12" i="5"/>
  <c r="F12" i="5"/>
  <c r="E12" i="5"/>
  <c r="D12" i="5"/>
  <c r="D26" i="5" s="1"/>
  <c r="G15" i="4"/>
  <c r="F15" i="4"/>
  <c r="E15" i="4"/>
  <c r="D15" i="4"/>
  <c r="D20" i="4" s="1"/>
  <c r="D25" i="4" s="1"/>
  <c r="G14" i="4"/>
  <c r="F14" i="4"/>
  <c r="E14" i="4"/>
  <c r="D14" i="4"/>
  <c r="D19" i="4" s="1"/>
  <c r="D24" i="4" s="1"/>
  <c r="D29" i="4" s="1"/>
  <c r="G13" i="4"/>
  <c r="F13" i="4"/>
  <c r="E13" i="4"/>
  <c r="D13" i="4"/>
  <c r="D21" i="4" s="1"/>
  <c r="G12" i="4"/>
  <c r="F12" i="4"/>
  <c r="E12" i="4"/>
  <c r="D12" i="4"/>
  <c r="D22" i="4" s="1"/>
  <c r="D20" i="3"/>
  <c r="G14" i="3"/>
  <c r="F14" i="3"/>
  <c r="E14" i="3"/>
  <c r="D14" i="3"/>
  <c r="D23" i="3" s="1"/>
  <c r="G13" i="3"/>
  <c r="F13" i="3"/>
  <c r="E13" i="3"/>
  <c r="D13" i="3"/>
  <c r="D22" i="3" s="1"/>
  <c r="G12" i="3"/>
  <c r="F12" i="3"/>
  <c r="E12" i="3"/>
  <c r="D12" i="3"/>
  <c r="D18" i="3" s="1"/>
  <c r="G14" i="2"/>
  <c r="F14" i="2"/>
  <c r="E14" i="2"/>
  <c r="D14" i="2"/>
  <c r="D23" i="2" s="1"/>
  <c r="G13" i="2"/>
  <c r="F13" i="2"/>
  <c r="E13" i="2"/>
  <c r="D13" i="2"/>
  <c r="D21" i="2" s="1"/>
  <c r="G12" i="2"/>
  <c r="F12" i="2"/>
  <c r="E12" i="2"/>
  <c r="D12" i="2"/>
  <c r="D18" i="2" s="1"/>
  <c r="E13" i="7" l="1"/>
  <c r="F13" i="7"/>
  <c r="D22" i="2"/>
  <c r="D18" i="4"/>
  <c r="D26" i="4"/>
  <c r="D22" i="5"/>
  <c r="D19" i="2"/>
  <c r="D21" i="3"/>
  <c r="D23" i="4"/>
  <c r="D27" i="4"/>
  <c r="D23" i="5"/>
  <c r="D27" i="5"/>
  <c r="E8" i="7"/>
  <c r="E9" i="7"/>
  <c r="E10" i="7"/>
  <c r="E11" i="7"/>
  <c r="E12" i="7"/>
  <c r="D18" i="5"/>
  <c r="D20" i="2"/>
  <c r="D28" i="4"/>
  <c r="D28" i="5"/>
  <c r="D14" i="7"/>
  <c r="D15" i="7"/>
  <c r="D19" i="3"/>
  <c r="X8" i="7"/>
  <c r="X14" i="7" s="1"/>
  <c r="E15" i="7" l="1"/>
  <c r="F15" i="7"/>
  <c r="E14" i="7"/>
  <c r="F14" i="7"/>
</calcChain>
</file>

<file path=xl/sharedStrings.xml><?xml version="1.0" encoding="utf-8"?>
<sst xmlns="http://schemas.openxmlformats.org/spreadsheetml/2006/main" count="173" uniqueCount="83">
  <si>
    <t>3er Ranking Menor Femenino 2023</t>
  </si>
  <si>
    <t>REPORTE DE INSCRIPCION PARA SUB11</t>
  </si>
  <si>
    <t>CARNE</t>
  </si>
  <si>
    <t>NOMBRE</t>
  </si>
  <si>
    <t>CLUB</t>
  </si>
  <si>
    <t>RANKING</t>
  </si>
  <si>
    <t>PUNTOS</t>
  </si>
  <si>
    <t>Jaydelinne Shanney Baker Crawford</t>
  </si>
  <si>
    <t>Aserrí</t>
  </si>
  <si>
    <t>Galilea Muñoz Cordoba</t>
  </si>
  <si>
    <t>Esparza</t>
  </si>
  <si>
    <t>Fiorella Hernandez Lascarez</t>
  </si>
  <si>
    <t>San Jose</t>
  </si>
  <si>
    <t>Amanda Chen Cen</t>
  </si>
  <si>
    <t>Escazu</t>
  </si>
  <si>
    <t>Mariangel Jimenez Quesada</t>
  </si>
  <si>
    <t>Mariana Soto Calderon</t>
  </si>
  <si>
    <t>Luciana Cascante Barboza</t>
  </si>
  <si>
    <t>Andrea Ramirez Jaimez</t>
  </si>
  <si>
    <t>Monserrat Rodríguez Solís</t>
  </si>
  <si>
    <t>San Carlos</t>
  </si>
  <si>
    <t>Jalanna León Cambronero</t>
  </si>
  <si>
    <t>Perez Zeledón</t>
  </si>
  <si>
    <t>NUEVO AFILIADO</t>
  </si>
  <si>
    <t>Maria Naomi Calderón González</t>
  </si>
  <si>
    <t>Barbara Chaves González</t>
  </si>
  <si>
    <t>Isabela Chacón Alvarado</t>
  </si>
  <si>
    <t>Santo Domingo</t>
  </si>
  <si>
    <t>María Fernanda Zeledón Herrera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</si>
  <si>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</si>
  <si>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</si>
  <si>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</si>
  <si>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</si>
  <si>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</si>
  <si>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</si>
  <si>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</si>
  <si>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</si>
  <si>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</si>
  <si>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</si>
  <si>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</si>
  <si>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</si>
  <si>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</si>
  <si>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</si>
  <si>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</si>
  <si>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</si>
  <si>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</si>
  <si>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</si>
  <si>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</si>
  <si>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</si>
  <si>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SUB11</t>
  </si>
  <si>
    <t>1 (A)</t>
  </si>
  <si>
    <t>2 (B)</t>
  </si>
  <si>
    <t xml:space="preserve">Fecha: </t>
  </si>
  <si>
    <t>Categoría:</t>
  </si>
  <si>
    <t>Nº</t>
  </si>
  <si>
    <t>3 (C)</t>
  </si>
  <si>
    <t>4 (D)</t>
  </si>
  <si>
    <t>Pegue el resultado de la rifa abajo</t>
  </si>
  <si>
    <t>Posicion en la llave</t>
  </si>
  <si>
    <t>1A</t>
  </si>
  <si>
    <t>2D</t>
  </si>
  <si>
    <t>2B</t>
  </si>
  <si>
    <t>1C</t>
  </si>
  <si>
    <t>1D</t>
  </si>
  <si>
    <t>2A</t>
  </si>
  <si>
    <t>2C</t>
  </si>
  <si>
    <t>1B</t>
  </si>
  <si>
    <t>GANADORES DE GRUPO</t>
  </si>
  <si>
    <t>1st G1</t>
  </si>
  <si>
    <t>Gr</t>
  </si>
  <si>
    <t>2nd</t>
  </si>
  <si>
    <t>1st 3-4</t>
  </si>
  <si>
    <t>SEGUNDOS DE GRUPO</t>
  </si>
  <si>
    <t>1st G2</t>
  </si>
  <si>
    <t>-</t>
  </si>
  <si>
    <t xml:space="preserve"> </t>
  </si>
  <si>
    <t>1º 3909</t>
  </si>
  <si>
    <t xml:space="preserve"> 2º 3907</t>
  </si>
  <si>
    <t>Llave final U-11 Fem</t>
  </si>
  <si>
    <t>1º 3915</t>
  </si>
  <si>
    <t>2º 3918</t>
  </si>
  <si>
    <t>1º3498</t>
  </si>
  <si>
    <t>2º 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</si>
</sst>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5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11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2" borderId="1" xfId="0" applyFont="1" applyFill="1" applyBorder="1"/>
    <xf numFmtId="14" fontId="2" fillId="2" borderId="1" xfId="0" applyNumberFormat="1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2" xfId="0" applyFont="1" applyFill="1" applyBorder="1"/>
    <xf numFmtId="0" fontId="10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6" fillId="2" borderId="1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5" xfId="0" applyFont="1" applyFill="1" applyBorder="1"/>
    <xf numFmtId="0" fontId="19" fillId="2" borderId="2" xfId="0" applyFont="1" applyFill="1" applyBorder="1"/>
    <xf numFmtId="0" fontId="20" fillId="2" borderId="2" xfId="0" applyFont="1" applyFill="1" applyBorder="1"/>
    <xf numFmtId="0" fontId="21" fillId="2" borderId="4" xfId="0" applyFont="1" applyFill="1" applyBorder="1"/>
    <xf numFmtId="0" fontId="22" fillId="2" borderId="6" xfId="0" applyFont="1" applyFill="1" applyBorder="1" applyAlignment="1">
      <alignment horizontal="center"/>
    </xf>
    <xf numFmtId="0" fontId="23" fillId="2" borderId="6" xfId="0" applyFont="1" applyFill="1" applyBorder="1"/>
    <xf numFmtId="0" fontId="24" fillId="2" borderId="7" xfId="0" applyFont="1" applyFill="1" applyBorder="1"/>
    <xf numFmtId="14" fontId="25" fillId="0" borderId="0" xfId="0" applyNumberFormat="1" applyFont="1"/>
    <xf numFmtId="0" fontId="26" fillId="2" borderId="1" xfId="0" applyFont="1" applyFill="1" applyBorder="1"/>
    <xf numFmtId="14" fontId="27" fillId="2" borderId="1" xfId="0" applyNumberFormat="1" applyFont="1" applyFill="1" applyBorder="1"/>
    <xf numFmtId="0" fontId="28" fillId="2" borderId="1" xfId="0" applyFont="1" applyFill="1" applyBorder="1"/>
    <xf numFmtId="0" fontId="29" fillId="2" borderId="1" xfId="0" applyFont="1" applyFill="1" applyBorder="1"/>
    <xf numFmtId="0" fontId="30" fillId="2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4" fillId="2" borderId="2" xfId="0" applyFont="1" applyFill="1" applyBorder="1"/>
    <xf numFmtId="0" fontId="35" fillId="2" borderId="2" xfId="0" applyFont="1" applyFill="1" applyBorder="1" applyAlignment="1">
      <alignment vertical="center"/>
    </xf>
    <xf numFmtId="0" fontId="36" fillId="2" borderId="2" xfId="0" applyFont="1" applyFill="1" applyBorder="1" applyAlignment="1">
      <alignment vertical="center"/>
    </xf>
    <xf numFmtId="0" fontId="37" fillId="2" borderId="3" xfId="0" applyFont="1" applyFill="1" applyBorder="1" applyAlignment="1">
      <alignment vertical="center"/>
    </xf>
    <xf numFmtId="0" fontId="38" fillId="2" borderId="2" xfId="0" applyFont="1" applyFill="1" applyBorder="1" applyAlignment="1">
      <alignment horizontal="center"/>
    </xf>
    <xf numFmtId="0" fontId="39" fillId="2" borderId="2" xfId="0" applyFont="1" applyFill="1" applyBorder="1" applyAlignment="1">
      <alignment horizontal="center"/>
    </xf>
    <xf numFmtId="0" fontId="40" fillId="2" borderId="4" xfId="0" applyFont="1" applyFill="1" applyBorder="1" applyAlignment="1">
      <alignment horizontal="center"/>
    </xf>
    <xf numFmtId="0" fontId="41" fillId="2" borderId="1" xfId="0" applyFont="1" applyFill="1" applyBorder="1"/>
    <xf numFmtId="0" fontId="42" fillId="2" borderId="4" xfId="0" applyFont="1" applyFill="1" applyBorder="1" applyAlignment="1">
      <alignment horizontal="center"/>
    </xf>
    <xf numFmtId="0" fontId="43" fillId="2" borderId="5" xfId="0" applyFont="1" applyFill="1" applyBorder="1"/>
    <xf numFmtId="0" fontId="44" fillId="2" borderId="2" xfId="0" applyFont="1" applyFill="1" applyBorder="1"/>
    <xf numFmtId="0" fontId="45" fillId="2" borderId="2" xfId="0" applyFont="1" applyFill="1" applyBorder="1"/>
    <xf numFmtId="0" fontId="46" fillId="2" borderId="4" xfId="0" applyFont="1" applyFill="1" applyBorder="1"/>
    <xf numFmtId="0" fontId="47" fillId="2" borderId="6" xfId="0" applyFont="1" applyFill="1" applyBorder="1" applyAlignment="1">
      <alignment horizontal="center"/>
    </xf>
    <xf numFmtId="0" fontId="48" fillId="2" borderId="6" xfId="0" applyFont="1" applyFill="1" applyBorder="1"/>
    <xf numFmtId="0" fontId="49" fillId="2" borderId="7" xfId="0" applyFont="1" applyFill="1" applyBorder="1"/>
    <xf numFmtId="14" fontId="50" fillId="0" borderId="0" xfId="0" applyNumberFormat="1" applyFont="1"/>
    <xf numFmtId="0" fontId="51" fillId="2" borderId="1" xfId="0" applyFont="1" applyFill="1" applyBorder="1"/>
    <xf numFmtId="0" fontId="52" fillId="2" borderId="1" xfId="0" applyFont="1" applyFill="1" applyBorder="1" applyAlignment="1">
      <alignment horizontal="center"/>
    </xf>
    <xf numFmtId="0" fontId="53" fillId="2" borderId="1" xfId="0" applyFont="1" applyFill="1" applyBorder="1"/>
    <xf numFmtId="14" fontId="54" fillId="2" borderId="1" xfId="0" applyNumberFormat="1" applyFont="1" applyFill="1" applyBorder="1"/>
    <xf numFmtId="0" fontId="55" fillId="2" borderId="1" xfId="0" applyFont="1" applyFill="1" applyBorder="1"/>
    <xf numFmtId="0" fontId="56" fillId="2" borderId="1" xfId="0" applyFont="1" applyFill="1" applyBorder="1" applyAlignment="1">
      <alignment horizontal="center"/>
    </xf>
    <xf numFmtId="0" fontId="57" fillId="2" borderId="1" xfId="0" applyFont="1" applyFill="1" applyBorder="1" applyAlignment="1">
      <alignment horizontal="center"/>
    </xf>
    <xf numFmtId="0" fontId="58" fillId="2" borderId="1" xfId="0" applyFont="1" applyFill="1" applyBorder="1" applyAlignment="1">
      <alignment horizontal="center"/>
    </xf>
    <xf numFmtId="0" fontId="59" fillId="2" borderId="2" xfId="0" applyFont="1" applyFill="1" applyBorder="1"/>
    <xf numFmtId="0" fontId="60" fillId="2" borderId="2" xfId="0" applyFont="1" applyFill="1" applyBorder="1" applyAlignment="1">
      <alignment vertical="center"/>
    </xf>
    <xf numFmtId="0" fontId="61" fillId="2" borderId="2" xfId="0" applyFont="1" applyFill="1" applyBorder="1" applyAlignment="1">
      <alignment vertical="center"/>
    </xf>
    <xf numFmtId="0" fontId="62" fillId="2" borderId="2" xfId="0" applyFont="1" applyFill="1" applyBorder="1" applyAlignment="1">
      <alignment horizontal="center"/>
    </xf>
    <xf numFmtId="0" fontId="63" fillId="2" borderId="2" xfId="0" applyFont="1" applyFill="1" applyBorder="1" applyAlignment="1">
      <alignment horizontal="center"/>
    </xf>
    <xf numFmtId="0" fontId="64" fillId="2" borderId="4" xfId="0" applyFont="1" applyFill="1" applyBorder="1" applyAlignment="1">
      <alignment horizontal="center"/>
    </xf>
    <xf numFmtId="0" fontId="65" fillId="2" borderId="4" xfId="0" applyFont="1" applyFill="1" applyBorder="1" applyAlignment="1">
      <alignment horizontal="center"/>
    </xf>
    <xf numFmtId="0" fontId="66" fillId="2" borderId="5" xfId="0" applyFont="1" applyFill="1" applyBorder="1"/>
    <xf numFmtId="0" fontId="67" fillId="2" borderId="2" xfId="0" applyFont="1" applyFill="1" applyBorder="1"/>
    <xf numFmtId="0" fontId="68" fillId="2" borderId="2" xfId="0" applyFont="1" applyFill="1" applyBorder="1"/>
    <xf numFmtId="0" fontId="69" fillId="2" borderId="4" xfId="0" applyFont="1" applyFill="1" applyBorder="1"/>
    <xf numFmtId="0" fontId="70" fillId="2" borderId="6" xfId="0" applyFont="1" applyFill="1" applyBorder="1" applyAlignment="1">
      <alignment horizontal="center"/>
    </xf>
    <xf numFmtId="0" fontId="71" fillId="2" borderId="6" xfId="0" applyFont="1" applyFill="1" applyBorder="1"/>
    <xf numFmtId="0" fontId="72" fillId="2" borderId="7" xfId="0" applyFont="1" applyFill="1" applyBorder="1"/>
    <xf numFmtId="14" fontId="73" fillId="0" borderId="0" xfId="0" applyNumberFormat="1" applyFont="1"/>
    <xf numFmtId="0" fontId="74" fillId="2" borderId="1" xfId="0" applyFont="1" applyFill="1" applyBorder="1"/>
    <xf numFmtId="0" fontId="75" fillId="2" borderId="1" xfId="0" applyFont="1" applyFill="1" applyBorder="1" applyAlignment="1">
      <alignment horizontal="center"/>
    </xf>
    <xf numFmtId="0" fontId="76" fillId="2" borderId="1" xfId="0" applyFont="1" applyFill="1" applyBorder="1"/>
    <xf numFmtId="14" fontId="77" fillId="2" borderId="1" xfId="0" applyNumberFormat="1" applyFont="1" applyFill="1" applyBorder="1"/>
    <xf numFmtId="0" fontId="78" fillId="2" borderId="1" xfId="0" applyFont="1" applyFill="1" applyBorder="1"/>
    <xf numFmtId="0" fontId="79" fillId="2" borderId="1" xfId="0" applyFont="1" applyFill="1" applyBorder="1" applyAlignment="1">
      <alignment horizontal="center"/>
    </xf>
    <xf numFmtId="0" fontId="80" fillId="2" borderId="1" xfId="0" applyFont="1" applyFill="1" applyBorder="1" applyAlignment="1">
      <alignment horizontal="center"/>
    </xf>
    <xf numFmtId="0" fontId="81" fillId="2" borderId="1" xfId="0" applyFont="1" applyFill="1" applyBorder="1" applyAlignment="1">
      <alignment horizontal="center"/>
    </xf>
    <xf numFmtId="0" fontId="82" fillId="2" borderId="2" xfId="0" applyFont="1" applyFill="1" applyBorder="1"/>
    <xf numFmtId="0" fontId="83" fillId="2" borderId="2" xfId="0" applyFont="1" applyFill="1" applyBorder="1" applyAlignment="1">
      <alignment vertical="center"/>
    </xf>
    <xf numFmtId="0" fontId="84" fillId="2" borderId="2" xfId="0" applyFont="1" applyFill="1" applyBorder="1" applyAlignment="1">
      <alignment vertical="center"/>
    </xf>
    <xf numFmtId="0" fontId="85" fillId="2" borderId="2" xfId="0" applyFont="1" applyFill="1" applyBorder="1" applyAlignment="1">
      <alignment horizontal="center"/>
    </xf>
    <xf numFmtId="0" fontId="86" fillId="2" borderId="2" xfId="0" applyFont="1" applyFill="1" applyBorder="1" applyAlignment="1">
      <alignment horizontal="center"/>
    </xf>
    <xf numFmtId="0" fontId="87" fillId="2" borderId="4" xfId="0" applyFont="1" applyFill="1" applyBorder="1" applyAlignment="1">
      <alignment horizontal="center"/>
    </xf>
    <xf numFmtId="0" fontId="88" fillId="2" borderId="4" xfId="0" applyFont="1" applyFill="1" applyBorder="1" applyAlignment="1">
      <alignment horizontal="center"/>
    </xf>
    <xf numFmtId="0" fontId="89" fillId="2" borderId="5" xfId="0" applyFont="1" applyFill="1" applyBorder="1"/>
    <xf numFmtId="0" fontId="90" fillId="2" borderId="2" xfId="0" applyFont="1" applyFill="1" applyBorder="1"/>
    <xf numFmtId="0" fontId="91" fillId="2" borderId="2" xfId="0" applyFont="1" applyFill="1" applyBorder="1"/>
    <xf numFmtId="0" fontId="92" fillId="2" borderId="4" xfId="0" applyFont="1" applyFill="1" applyBorder="1"/>
    <xf numFmtId="0" fontId="93" fillId="2" borderId="6" xfId="0" applyFont="1" applyFill="1" applyBorder="1" applyAlignment="1">
      <alignment horizontal="center"/>
    </xf>
    <xf numFmtId="0" fontId="94" fillId="2" borderId="6" xfId="0" applyFont="1" applyFill="1" applyBorder="1"/>
    <xf numFmtId="0" fontId="95" fillId="2" borderId="7" xfId="0" applyFont="1" applyFill="1" applyBorder="1"/>
    <xf numFmtId="0" fontId="96" fillId="2" borderId="2" xfId="0" applyFont="1" applyFill="1" applyBorder="1"/>
    <xf numFmtId="14" fontId="97" fillId="0" borderId="0" xfId="0" applyNumberFormat="1" applyFont="1"/>
    <xf numFmtId="0" fontId="98" fillId="2" borderId="1" xfId="0" applyFont="1" applyFill="1" applyBorder="1"/>
    <xf numFmtId="0" fontId="99" fillId="2" borderId="1" xfId="0" applyFont="1" applyFill="1" applyBorder="1"/>
    <xf numFmtId="0" fontId="100" fillId="2" borderId="1" xfId="0" applyFont="1" applyFill="1" applyBorder="1" applyAlignment="1">
      <alignment vertical="center"/>
    </xf>
    <xf numFmtId="0" fontId="101" fillId="3" borderId="1" xfId="0" applyFont="1" applyFill="1" applyBorder="1" applyAlignment="1">
      <alignment horizontal="center" vertical="center"/>
    </xf>
    <xf numFmtId="0" fontId="110" fillId="5" borderId="15" xfId="0" applyFont="1" applyFill="1" applyBorder="1" applyAlignment="1">
      <alignment horizontal="center" vertical="center"/>
    </xf>
    <xf numFmtId="0" fontId="111" fillId="2" borderId="2" xfId="0" applyFont="1" applyFill="1" applyBorder="1" applyAlignment="1">
      <alignment horizontal="center" vertical="center"/>
    </xf>
    <xf numFmtId="0" fontId="112" fillId="6" borderId="3" xfId="0" applyFont="1" applyFill="1" applyBorder="1" applyAlignment="1">
      <alignment horizontal="center" vertical="center"/>
    </xf>
    <xf numFmtId="0" fontId="113" fillId="7" borderId="16" xfId="0" applyFont="1" applyFill="1" applyBorder="1" applyAlignment="1">
      <alignment vertical="center"/>
    </xf>
    <xf numFmtId="0" fontId="114" fillId="2" borderId="17" xfId="0" applyFont="1" applyFill="1" applyBorder="1" applyAlignment="1">
      <alignment horizontal="left" vertical="center"/>
    </xf>
    <xf numFmtId="0" fontId="115" fillId="3" borderId="18" xfId="0" applyFont="1" applyFill="1" applyBorder="1" applyAlignment="1">
      <alignment vertical="center"/>
    </xf>
    <xf numFmtId="0" fontId="116" fillId="5" borderId="19" xfId="0" applyFont="1" applyFill="1" applyBorder="1" applyAlignment="1">
      <alignment horizontal="center" vertical="center"/>
    </xf>
    <xf numFmtId="0" fontId="117" fillId="5" borderId="16" xfId="0" applyFont="1" applyFill="1" applyBorder="1" applyAlignment="1">
      <alignment horizontal="center" vertical="center"/>
    </xf>
    <xf numFmtId="0" fontId="118" fillId="2" borderId="16" xfId="0" applyFont="1" applyFill="1" applyBorder="1" applyAlignment="1" applyProtection="1">
      <alignment horizontal="right" vertical="center"/>
      <protection locked="0"/>
    </xf>
    <xf numFmtId="0" fontId="119" fillId="2" borderId="16" xfId="0" applyFont="1" applyFill="1" applyBorder="1" applyAlignment="1">
      <alignment vertical="center"/>
    </xf>
    <xf numFmtId="0" fontId="120" fillId="8" borderId="16" xfId="0" applyFont="1" applyFill="1" applyBorder="1" applyAlignment="1" applyProtection="1">
      <alignment horizontal="center" vertical="center"/>
      <protection locked="0"/>
    </xf>
    <xf numFmtId="0" fontId="121" fillId="2" borderId="16" xfId="0" applyFont="1" applyFill="1" applyBorder="1" applyAlignment="1">
      <alignment horizontal="center" vertical="center"/>
    </xf>
    <xf numFmtId="0" fontId="122" fillId="2" borderId="15" xfId="0" applyFont="1" applyFill="1" applyBorder="1" applyAlignment="1">
      <alignment horizontal="center" vertical="center"/>
    </xf>
    <xf numFmtId="0" fontId="123" fillId="2" borderId="2" xfId="0" applyFont="1" applyFill="1" applyBorder="1" applyAlignment="1">
      <alignment horizontal="center" vertical="center"/>
    </xf>
    <xf numFmtId="0" fontId="124" fillId="3" borderId="4" xfId="0" applyFont="1" applyFill="1" applyBorder="1" applyAlignment="1">
      <alignment vertical="center"/>
    </xf>
    <xf numFmtId="0" fontId="125" fillId="5" borderId="20" xfId="0" applyFont="1" applyFill="1" applyBorder="1" applyAlignment="1">
      <alignment horizontal="center" vertical="center"/>
    </xf>
    <xf numFmtId="0" fontId="126" fillId="5" borderId="21" xfId="0" applyFont="1" applyFill="1" applyBorder="1" applyAlignment="1">
      <alignment horizontal="center" vertical="center"/>
    </xf>
    <xf numFmtId="0" fontId="127" fillId="5" borderId="17" xfId="0" applyFont="1" applyFill="1" applyBorder="1" applyAlignment="1">
      <alignment horizontal="center" vertical="center"/>
    </xf>
    <xf numFmtId="0" fontId="128" fillId="2" borderId="17" xfId="0" applyFont="1" applyFill="1" applyBorder="1" applyAlignment="1" applyProtection="1">
      <alignment horizontal="right" vertical="center"/>
      <protection locked="0"/>
    </xf>
    <xf numFmtId="0" fontId="129" fillId="3" borderId="6" xfId="0" applyFont="1" applyFill="1" applyBorder="1" applyAlignment="1">
      <alignment vertical="center"/>
    </xf>
    <xf numFmtId="0" fontId="130" fillId="3" borderId="9" xfId="0" applyFont="1" applyFill="1" applyBorder="1" applyAlignment="1">
      <alignment vertical="center"/>
    </xf>
    <xf numFmtId="0" fontId="131" fillId="9" borderId="20" xfId="0" applyFont="1" applyFill="1" applyBorder="1" applyAlignment="1">
      <alignment horizontal="center" vertical="center"/>
    </xf>
    <xf numFmtId="0" fontId="132" fillId="9" borderId="21" xfId="0" applyFont="1" applyFill="1" applyBorder="1" applyAlignment="1">
      <alignment horizontal="center" vertical="center"/>
    </xf>
    <xf numFmtId="0" fontId="133" fillId="9" borderId="17" xfId="0" applyFont="1" applyFill="1" applyBorder="1" applyAlignment="1">
      <alignment horizontal="center" vertical="center"/>
    </xf>
    <xf numFmtId="0" fontId="134" fillId="3" borderId="1" xfId="0" applyFont="1" applyFill="1" applyBorder="1" applyAlignment="1" applyProtection="1">
      <alignment horizontal="center" vertical="center"/>
      <protection locked="0"/>
    </xf>
    <xf numFmtId="0" fontId="135" fillId="9" borderId="22" xfId="0" applyFont="1" applyFill="1" applyBorder="1" applyAlignment="1">
      <alignment horizontal="center" vertical="center"/>
    </xf>
    <xf numFmtId="0" fontId="136" fillId="2" borderId="23" xfId="0" applyFont="1" applyFill="1" applyBorder="1" applyAlignment="1">
      <alignment horizontal="center" vertical="center"/>
    </xf>
    <xf numFmtId="0" fontId="137" fillId="6" borderId="24" xfId="0" applyFont="1" applyFill="1" applyBorder="1" applyAlignment="1">
      <alignment horizontal="center" vertical="center"/>
    </xf>
    <xf numFmtId="0" fontId="138" fillId="2" borderId="24" xfId="0" applyFont="1" applyFill="1" applyBorder="1" applyAlignment="1">
      <alignment vertical="center"/>
    </xf>
    <xf numFmtId="0" fontId="139" fillId="2" borderId="25" xfId="0" applyFont="1" applyFill="1" applyBorder="1" applyAlignment="1">
      <alignment horizontal="left" vertical="center"/>
    </xf>
    <xf numFmtId="0" fontId="140" fillId="3" borderId="26" xfId="0" applyFont="1" applyFill="1" applyBorder="1" applyAlignment="1">
      <alignment vertical="center"/>
    </xf>
    <xf numFmtId="0" fontId="141" fillId="9" borderId="27" xfId="0" applyFont="1" applyFill="1" applyBorder="1" applyAlignment="1">
      <alignment horizontal="center" vertical="center"/>
    </xf>
    <xf numFmtId="0" fontId="142" fillId="9" borderId="28" xfId="0" applyFont="1" applyFill="1" applyBorder="1" applyAlignment="1">
      <alignment horizontal="center" vertical="center"/>
    </xf>
    <xf numFmtId="0" fontId="143" fillId="9" borderId="29" xfId="0" applyFont="1" applyFill="1" applyBorder="1" applyAlignment="1">
      <alignment horizontal="center" vertical="center"/>
    </xf>
    <xf numFmtId="0" fontId="144" fillId="2" borderId="29" xfId="0" applyFont="1" applyFill="1" applyBorder="1" applyAlignment="1" applyProtection="1">
      <alignment horizontal="right" vertical="center"/>
      <protection locked="0"/>
    </xf>
    <xf numFmtId="0" fontId="145" fillId="2" borderId="3" xfId="0" applyFont="1" applyFill="1" applyBorder="1" applyAlignment="1">
      <alignment vertical="center"/>
    </xf>
    <xf numFmtId="0" fontId="146" fillId="2" borderId="29" xfId="0" applyFont="1" applyFill="1" applyBorder="1" applyAlignment="1">
      <alignment horizontal="left" vertical="center"/>
    </xf>
    <xf numFmtId="0" fontId="147" fillId="9" borderId="30" xfId="0" applyFont="1" applyFill="1" applyBorder="1" applyAlignment="1">
      <alignment horizontal="center" vertical="center"/>
    </xf>
    <xf numFmtId="0" fontId="148" fillId="2" borderId="6" xfId="0" applyFont="1" applyFill="1" applyBorder="1" applyAlignment="1">
      <alignment horizontal="center" vertical="center"/>
    </xf>
    <xf numFmtId="0" fontId="149" fillId="6" borderId="18" xfId="0" applyFont="1" applyFill="1" applyBorder="1" applyAlignment="1">
      <alignment horizontal="center" vertical="center"/>
    </xf>
    <xf numFmtId="0" fontId="150" fillId="7" borderId="31" xfId="0" applyFont="1" applyFill="1" applyBorder="1" applyAlignment="1">
      <alignment vertical="center"/>
    </xf>
    <xf numFmtId="0" fontId="151" fillId="2" borderId="31" xfId="0" applyFont="1" applyFill="1" applyBorder="1" applyAlignment="1">
      <alignment horizontal="left" vertical="center"/>
    </xf>
    <xf numFmtId="0" fontId="152" fillId="3" borderId="3" xfId="0" applyFont="1" applyFill="1" applyBorder="1" applyAlignment="1">
      <alignment vertical="center"/>
    </xf>
    <xf numFmtId="0" fontId="153" fillId="2" borderId="18" xfId="0" applyFont="1" applyFill="1" applyBorder="1" applyAlignment="1">
      <alignment horizontal="center" vertical="center"/>
    </xf>
    <xf numFmtId="0" fontId="154" fillId="2" borderId="18" xfId="0" applyFont="1" applyFill="1" applyBorder="1" applyAlignment="1" applyProtection="1">
      <alignment horizontal="right" vertical="center"/>
      <protection locked="0"/>
    </xf>
    <xf numFmtId="0" fontId="155" fillId="2" borderId="18" xfId="0" applyFont="1" applyFill="1" applyBorder="1" applyAlignment="1">
      <alignment vertical="center"/>
    </xf>
    <xf numFmtId="0" fontId="156" fillId="2" borderId="18" xfId="0" applyFont="1" applyFill="1" applyBorder="1" applyAlignment="1">
      <alignment horizontal="left" vertical="center"/>
    </xf>
    <xf numFmtId="0" fontId="157" fillId="2" borderId="18" xfId="0" applyFont="1" applyFill="1" applyBorder="1" applyAlignment="1" applyProtection="1">
      <alignment horizontal="center" vertical="center"/>
      <protection locked="0"/>
    </xf>
    <xf numFmtId="0" fontId="158" fillId="2" borderId="18" xfId="0" applyFont="1" applyFill="1" applyBorder="1" applyAlignment="1">
      <alignment horizontal="center" vertical="center"/>
    </xf>
    <xf numFmtId="0" fontId="159" fillId="3" borderId="12" xfId="0" applyFont="1" applyFill="1" applyBorder="1" applyAlignment="1">
      <alignment vertical="center"/>
    </xf>
    <xf numFmtId="0" fontId="160" fillId="2" borderId="18" xfId="0" applyFont="1" applyFill="1" applyBorder="1" applyAlignment="1">
      <alignment horizontal="center" vertical="center"/>
    </xf>
    <xf numFmtId="0" fontId="161" fillId="4" borderId="19" xfId="0" applyFont="1" applyFill="1" applyBorder="1" applyAlignment="1">
      <alignment horizontal="center" vertical="center"/>
    </xf>
    <xf numFmtId="0" fontId="162" fillId="4" borderId="15" xfId="0" applyFont="1" applyFill="1" applyBorder="1" applyAlignment="1">
      <alignment horizontal="center" vertical="center"/>
    </xf>
    <xf numFmtId="0" fontId="163" fillId="4" borderId="16" xfId="0" applyFont="1" applyFill="1" applyBorder="1" applyAlignment="1">
      <alignment horizontal="center" vertical="center"/>
    </xf>
    <xf numFmtId="0" fontId="164" fillId="2" borderId="4" xfId="0" applyFont="1" applyFill="1" applyBorder="1" applyAlignment="1">
      <alignment horizontal="center" vertical="center"/>
    </xf>
    <xf numFmtId="0" fontId="165" fillId="4" borderId="20" xfId="0" applyFont="1" applyFill="1" applyBorder="1" applyAlignment="1">
      <alignment horizontal="center" vertical="center"/>
    </xf>
    <xf numFmtId="0" fontId="166" fillId="4" borderId="21" xfId="0" applyFont="1" applyFill="1" applyBorder="1" applyAlignment="1">
      <alignment horizontal="center" vertical="center"/>
    </xf>
    <xf numFmtId="0" fontId="167" fillId="4" borderId="17" xfId="0" applyFont="1" applyFill="1" applyBorder="1" applyAlignment="1">
      <alignment horizontal="center" vertical="center"/>
    </xf>
    <xf numFmtId="0" fontId="168" fillId="2" borderId="21" xfId="0" applyFont="1" applyFill="1" applyBorder="1" applyAlignment="1">
      <alignment horizontal="center" vertical="center"/>
    </xf>
    <xf numFmtId="0" fontId="169" fillId="2" borderId="18" xfId="0" applyFont="1" applyFill="1" applyBorder="1" applyAlignment="1">
      <alignment horizontal="center" vertical="center"/>
    </xf>
    <xf numFmtId="0" fontId="170" fillId="2" borderId="18" xfId="0" applyFont="1" applyFill="1" applyBorder="1" applyAlignment="1">
      <alignment horizontal="center" vertical="center"/>
    </xf>
    <xf numFmtId="0" fontId="171" fillId="2" borderId="18" xfId="0" applyFont="1" applyFill="1" applyBorder="1" applyAlignment="1">
      <alignment vertical="center"/>
    </xf>
    <xf numFmtId="0" fontId="172" fillId="4" borderId="27" xfId="0" applyFont="1" applyFill="1" applyBorder="1" applyAlignment="1">
      <alignment horizontal="center" vertical="center"/>
    </xf>
    <xf numFmtId="0" fontId="173" fillId="4" borderId="28" xfId="0" applyFont="1" applyFill="1" applyBorder="1" applyAlignment="1">
      <alignment horizontal="center" vertical="center"/>
    </xf>
    <xf numFmtId="0" fontId="174" fillId="4" borderId="29" xfId="0" applyFont="1" applyFill="1" applyBorder="1" applyAlignment="1">
      <alignment horizontal="center" vertical="center"/>
    </xf>
    <xf numFmtId="0" fontId="175" fillId="2" borderId="28" xfId="0" applyFont="1" applyFill="1" applyBorder="1" applyAlignment="1">
      <alignment horizontal="center" vertical="center"/>
    </xf>
    <xf numFmtId="0" fontId="176" fillId="2" borderId="1" xfId="0" applyFont="1" applyFill="1" applyBorder="1" applyAlignment="1">
      <alignment horizontal="center" vertical="center"/>
    </xf>
    <xf numFmtId="0" fontId="177" fillId="2" borderId="18" xfId="0" applyFont="1" applyFill="1" applyBorder="1" applyAlignment="1">
      <alignment horizontal="center" vertical="center"/>
    </xf>
    <xf numFmtId="0" fontId="178" fillId="2" borderId="18" xfId="0" applyFont="1" applyFill="1" applyBorder="1" applyAlignment="1">
      <alignment horizontal="left" vertical="center"/>
    </xf>
    <xf numFmtId="0" fontId="179" fillId="2" borderId="18" xfId="0" applyFont="1" applyFill="1" applyBorder="1" applyAlignment="1">
      <alignment horizontal="left" vertical="center"/>
    </xf>
    <xf numFmtId="0" fontId="180" fillId="2" borderId="1" xfId="0" applyFont="1" applyFill="1" applyBorder="1" applyAlignment="1" applyProtection="1">
      <alignment horizontal="center" vertical="center"/>
      <protection locked="0"/>
    </xf>
    <xf numFmtId="0" fontId="181" fillId="2" borderId="18" xfId="0" applyFont="1" applyFill="1" applyBorder="1" applyAlignment="1">
      <alignment horizontal="left" vertical="center"/>
    </xf>
    <xf numFmtId="0" fontId="182" fillId="2" borderId="18" xfId="0" applyFont="1" applyFill="1" applyBorder="1" applyAlignment="1">
      <alignment horizontal="left" vertical="center"/>
    </xf>
    <xf numFmtId="0" fontId="183" fillId="3" borderId="1" xfId="0" applyFont="1" applyFill="1" applyBorder="1" applyAlignment="1">
      <alignment horizontal="left" vertical="center"/>
    </xf>
    <xf numFmtId="0" fontId="184" fillId="3" borderId="1" xfId="0" applyFont="1" applyFill="1" applyBorder="1" applyAlignment="1">
      <alignment vertical="center"/>
    </xf>
    <xf numFmtId="0" fontId="13" fillId="2" borderId="2" xfId="0" applyFont="1" applyFill="1" applyBorder="1"/>
    <xf numFmtId="0" fontId="103" fillId="4" borderId="3" xfId="0" applyFont="1" applyFill="1" applyBorder="1" applyAlignment="1">
      <alignment vertical="center"/>
    </xf>
    <xf numFmtId="0" fontId="104" fillId="4" borderId="9" xfId="0" applyFont="1" applyFill="1" applyBorder="1" applyAlignment="1">
      <alignment vertical="center"/>
    </xf>
    <xf numFmtId="0" fontId="105" fillId="4" borderId="11" xfId="0" applyFont="1" applyFill="1" applyBorder="1" applyAlignment="1">
      <alignment vertical="center"/>
    </xf>
    <xf numFmtId="0" fontId="106" fillId="4" borderId="12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/>
    </xf>
    <xf numFmtId="0" fontId="75" fillId="2" borderId="1" xfId="0" applyFont="1" applyFill="1" applyBorder="1" applyAlignment="1">
      <alignment horizontal="center"/>
    </xf>
    <xf numFmtId="0" fontId="107" fillId="2" borderId="13" xfId="0" applyFont="1" applyFill="1" applyBorder="1" applyAlignment="1">
      <alignment horizontal="center" vertical="center"/>
    </xf>
    <xf numFmtId="0" fontId="108" fillId="2" borderId="14" xfId="0" applyFont="1" applyFill="1" applyBorder="1" applyAlignment="1">
      <alignment horizontal="center" vertical="center"/>
    </xf>
    <xf numFmtId="0" fontId="109" fillId="2" borderId="5" xfId="0" applyFont="1" applyFill="1" applyBorder="1" applyAlignment="1">
      <alignment horizontal="center" vertical="center"/>
    </xf>
    <xf numFmtId="0" fontId="102" fillId="4" borderId="8" xfId="0" applyFont="1" applyFill="1" applyBorder="1" applyAlignment="1">
      <alignment horizontal="center" vertical="center"/>
    </xf>
    <xf numFmtId="0" fontId="102" fillId="4" borderId="3" xfId="0" applyFont="1" applyFill="1" applyBorder="1" applyAlignment="1">
      <alignment horizontal="center" vertical="center"/>
    </xf>
    <xf numFmtId="0" fontId="102" fillId="4" borderId="10" xfId="0" applyFont="1" applyFill="1" applyBorder="1" applyAlignment="1">
      <alignment horizontal="center" vertical="center"/>
    </xf>
    <xf numFmtId="0" fontId="102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4" sqref="A4:E17"/>
    </sheetView>
  </sheetViews>
  <sheetFormatPr baseColWidth="10" defaultColWidth="9.140625" defaultRowHeight="15" x14ac:dyDescent="0.25"/>
  <cols>
    <col min="2" max="2" width="33.140625" bestFit="1" customWidth="1"/>
    <col min="3" max="3" width="14.42578125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>
        <v>3498</v>
      </c>
      <c r="B4" t="s">
        <v>7</v>
      </c>
      <c r="C4" t="s">
        <v>8</v>
      </c>
      <c r="D4">
        <v>1</v>
      </c>
      <c r="E4">
        <v>627</v>
      </c>
    </row>
    <row r="5" spans="1:5" x14ac:dyDescent="0.25">
      <c r="A5">
        <v>3909</v>
      </c>
      <c r="B5" t="s">
        <v>9</v>
      </c>
      <c r="C5" t="s">
        <v>10</v>
      </c>
      <c r="D5">
        <v>2</v>
      </c>
      <c r="E5">
        <v>595</v>
      </c>
    </row>
    <row r="6" spans="1:5" x14ac:dyDescent="0.25">
      <c r="A6">
        <v>3915</v>
      </c>
      <c r="B6" t="s">
        <v>11</v>
      </c>
      <c r="C6" t="s">
        <v>12</v>
      </c>
      <c r="D6">
        <v>3</v>
      </c>
      <c r="E6">
        <v>569</v>
      </c>
    </row>
    <row r="7" spans="1:5" x14ac:dyDescent="0.25">
      <c r="A7">
        <v>3828</v>
      </c>
      <c r="B7" t="s">
        <v>13</v>
      </c>
      <c r="C7" t="s">
        <v>14</v>
      </c>
      <c r="D7">
        <v>4</v>
      </c>
      <c r="E7">
        <v>564</v>
      </c>
    </row>
    <row r="8" spans="1:5" x14ac:dyDescent="0.25">
      <c r="A8">
        <v>4047</v>
      </c>
      <c r="B8" t="s">
        <v>15</v>
      </c>
      <c r="C8" t="s">
        <v>10</v>
      </c>
      <c r="D8">
        <v>6</v>
      </c>
      <c r="E8">
        <v>529</v>
      </c>
    </row>
    <row r="9" spans="1:5" x14ac:dyDescent="0.25">
      <c r="A9">
        <v>3918</v>
      </c>
      <c r="B9" t="s">
        <v>16</v>
      </c>
      <c r="C9" t="s">
        <v>10</v>
      </c>
      <c r="D9">
        <v>7</v>
      </c>
      <c r="E9">
        <v>519</v>
      </c>
    </row>
    <row r="10" spans="1:5" x14ac:dyDescent="0.25">
      <c r="A10">
        <v>3907</v>
      </c>
      <c r="B10" t="s">
        <v>17</v>
      </c>
      <c r="C10" t="s">
        <v>8</v>
      </c>
      <c r="D10">
        <v>8</v>
      </c>
      <c r="E10">
        <v>507</v>
      </c>
    </row>
    <row r="11" spans="1:5" x14ac:dyDescent="0.25">
      <c r="A11">
        <v>3829</v>
      </c>
      <c r="B11" t="s">
        <v>18</v>
      </c>
      <c r="C11" t="s">
        <v>14</v>
      </c>
      <c r="D11">
        <v>9</v>
      </c>
      <c r="E11">
        <v>503</v>
      </c>
    </row>
    <row r="12" spans="1:5" x14ac:dyDescent="0.25">
      <c r="A12">
        <v>4183</v>
      </c>
      <c r="B12" t="s">
        <v>19</v>
      </c>
      <c r="C12" t="s">
        <v>20</v>
      </c>
      <c r="D12">
        <v>10</v>
      </c>
      <c r="E12">
        <v>501</v>
      </c>
    </row>
    <row r="13" spans="1:5" x14ac:dyDescent="0.25">
      <c r="A13">
        <v>4213</v>
      </c>
      <c r="B13" t="s">
        <v>21</v>
      </c>
      <c r="C13" t="s">
        <v>22</v>
      </c>
      <c r="D13" t="s">
        <v>23</v>
      </c>
      <c r="E13">
        <v>500</v>
      </c>
    </row>
    <row r="14" spans="1:5" x14ac:dyDescent="0.25">
      <c r="A14">
        <v>4174</v>
      </c>
      <c r="B14" t="s">
        <v>24</v>
      </c>
      <c r="C14" t="s">
        <v>10</v>
      </c>
      <c r="D14">
        <v>11</v>
      </c>
      <c r="E14">
        <v>491</v>
      </c>
    </row>
    <row r="15" spans="1:5" x14ac:dyDescent="0.25">
      <c r="A15">
        <v>4173</v>
      </c>
      <c r="B15" t="s">
        <v>25</v>
      </c>
      <c r="C15" t="s">
        <v>10</v>
      </c>
      <c r="D15">
        <v>12</v>
      </c>
      <c r="E15">
        <v>490</v>
      </c>
    </row>
    <row r="16" spans="1:5" x14ac:dyDescent="0.25">
      <c r="A16">
        <v>4191</v>
      </c>
      <c r="B16" t="s">
        <v>26</v>
      </c>
      <c r="C16" t="s">
        <v>27</v>
      </c>
      <c r="D16">
        <v>13</v>
      </c>
      <c r="E16">
        <v>490</v>
      </c>
    </row>
    <row r="17" spans="1:5" x14ac:dyDescent="0.25">
      <c r="A17">
        <v>4159</v>
      </c>
      <c r="B17" t="s">
        <v>28</v>
      </c>
      <c r="C17" t="s">
        <v>10</v>
      </c>
      <c r="D17">
        <v>17</v>
      </c>
      <c r="E17">
        <v>465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6" workbookViewId="0">
      <selection activeCell="H16" sqref="H16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29</v>
      </c>
      <c r="H7" s="25">
        <v>45106.805886284725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30</v>
      </c>
      <c r="C9" s="4"/>
      <c r="D9" s="5" t="s">
        <v>49</v>
      </c>
      <c r="E9" s="3" t="s">
        <v>31</v>
      </c>
      <c r="F9" s="5" t="s">
        <v>50</v>
      </c>
      <c r="G9" s="3" t="s">
        <v>32</v>
      </c>
      <c r="H9" s="6"/>
      <c r="I9" s="3"/>
      <c r="J9" s="6"/>
    </row>
    <row r="10" spans="2:10" ht="21" customHeight="1" x14ac:dyDescent="0.25"/>
    <row r="11" spans="2:10" ht="21" customHeight="1" x14ac:dyDescent="0.25">
      <c r="B11" s="7" t="s">
        <v>33</v>
      </c>
      <c r="C11" s="7" t="s">
        <v>34</v>
      </c>
      <c r="D11" s="7" t="s">
        <v>35</v>
      </c>
      <c r="E11" s="7" t="s">
        <v>36</v>
      </c>
      <c r="F11" s="7" t="s">
        <v>37</v>
      </c>
      <c r="G11" s="7" t="s">
        <v>38</v>
      </c>
    </row>
    <row r="12" spans="2:10" ht="21" customHeight="1" x14ac:dyDescent="0.35">
      <c r="B12" s="8">
        <v>1</v>
      </c>
      <c r="C12" s="9">
        <v>3498</v>
      </c>
      <c r="D12" s="10" t="str">
        <f>IF(ISBLANK(C12),"",VLOOKUP(C12,Inscripcion!$A$1:$E$200,2,FALSE))</f>
        <v>Jaydelinne Shanney Baker Crawford</v>
      </c>
      <c r="E12" s="11" t="str">
        <f>IF(ISBLANK(C12),"",VLOOKUP(C12,Inscripcion!$A$1:$E$200,3,FALSE))</f>
        <v>Aserrí</v>
      </c>
      <c r="F12" s="11">
        <f>IF(ISBLANK(C12),"",VLOOKUP(C12,Inscripcion!$A$1:$E$200,4,FALSE))</f>
        <v>1</v>
      </c>
      <c r="G12" s="11">
        <f>IF(ISBLANK(C12),"",VLOOKUP(C12,Inscripcion!$A$1:$E$200,5,FALSE))</f>
        <v>627</v>
      </c>
    </row>
    <row r="13" spans="2:10" ht="21" customHeight="1" x14ac:dyDescent="0.35">
      <c r="B13" s="8">
        <v>2</v>
      </c>
      <c r="C13" s="9">
        <v>3829</v>
      </c>
      <c r="D13" s="10" t="str">
        <f>IF(ISBLANK(C13),"",VLOOKUP(C13,Inscripcion!$A$1:$E$200,2,FALSE))</f>
        <v>Andrea Ramirez Jaimez</v>
      </c>
      <c r="E13" s="11" t="str">
        <f>IF(ISBLANK(C13),"",VLOOKUP(C13,Inscripcion!$A$1:$E$200,3,FALSE))</f>
        <v>Escazu</v>
      </c>
      <c r="F13" s="11">
        <f>IF(ISBLANK(C13),"",VLOOKUP(C13,Inscripcion!$A$1:$E$200,4,FALSE))</f>
        <v>9</v>
      </c>
      <c r="G13" s="11">
        <f>IF(ISBLANK(C13),"",VLOOKUP(C13,Inscripcion!$A$1:$E$200,5,FALSE))</f>
        <v>503</v>
      </c>
    </row>
    <row r="14" spans="2:10" ht="21" customHeight="1" x14ac:dyDescent="0.35">
      <c r="B14" s="8">
        <v>3</v>
      </c>
      <c r="C14" s="9">
        <v>4159</v>
      </c>
      <c r="D14" s="10" t="str">
        <f>IF(ISBLANK(C14),"",VLOOKUP(C14,Inscripcion!$A$1:$E$200,2,FALSE))</f>
        <v>María Fernanda Zeledón Herrera</v>
      </c>
      <c r="E14" s="11" t="str">
        <f>IF(ISBLANK(C14),"",VLOOKUP(C14,Inscripcion!$A$1:$E$200,3,FALSE))</f>
        <v>Esparza</v>
      </c>
      <c r="F14" s="11">
        <f>IF(ISBLANK(C14),"",VLOOKUP(C14,Inscripcion!$A$1:$E$200,4,FALSE))</f>
        <v>17</v>
      </c>
      <c r="G14" s="11">
        <f>IF(ISBLANK(C14),"",VLOOKUP(C14,Inscripcion!$A$1:$E$200,5,FALSE))</f>
        <v>465</v>
      </c>
    </row>
    <row r="15" spans="2:10" ht="21" customHeight="1" x14ac:dyDescent="0.25">
      <c r="F15" s="12" t="s">
        <v>39</v>
      </c>
      <c r="G15" s="12" t="s">
        <v>39</v>
      </c>
    </row>
    <row r="16" spans="2:10" ht="21" customHeight="1" x14ac:dyDescent="0.25"/>
    <row r="17" spans="2:10" ht="21" customHeight="1" x14ac:dyDescent="0.25">
      <c r="B17" s="13" t="s">
        <v>40</v>
      </c>
      <c r="C17" s="13"/>
      <c r="D17" s="13" t="s">
        <v>41</v>
      </c>
      <c r="E17" s="14" t="s">
        <v>42</v>
      </c>
      <c r="F17" s="13" t="s">
        <v>43</v>
      </c>
      <c r="G17" s="13" t="s">
        <v>44</v>
      </c>
      <c r="H17" s="15" t="s">
        <v>45</v>
      </c>
      <c r="I17" s="16"/>
    </row>
    <row r="18" spans="2:10" ht="21" customHeight="1" x14ac:dyDescent="0.25">
      <c r="B18" s="17">
        <v>1</v>
      </c>
      <c r="C18" s="18">
        <v>1</v>
      </c>
      <c r="D18" s="19" t="str">
        <f>D12</f>
        <v>Jaydelinne Shanney Baker Crawford</v>
      </c>
      <c r="E18" s="20">
        <v>11</v>
      </c>
      <c r="F18" s="20">
        <v>11</v>
      </c>
      <c r="G18" s="20"/>
      <c r="H18" s="21">
        <v>1</v>
      </c>
      <c r="I18" s="16"/>
    </row>
    <row r="19" spans="2:10" ht="21" customHeight="1" x14ac:dyDescent="0.25">
      <c r="B19" s="22"/>
      <c r="C19" s="18">
        <v>3</v>
      </c>
      <c r="D19" s="19" t="str">
        <f>D14</f>
        <v>María Fernanda Zeledón Herrera</v>
      </c>
      <c r="E19" s="20">
        <v>3</v>
      </c>
      <c r="F19" s="20">
        <v>2</v>
      </c>
      <c r="G19" s="20"/>
      <c r="H19" s="23"/>
      <c r="I19" s="16"/>
    </row>
    <row r="20" spans="2:10" ht="21" customHeight="1" x14ac:dyDescent="0.25">
      <c r="B20" s="17">
        <v>2</v>
      </c>
      <c r="C20" s="20">
        <v>1</v>
      </c>
      <c r="D20" s="19" t="str">
        <f>D12</f>
        <v>Jaydelinne Shanney Baker Crawford</v>
      </c>
      <c r="E20" s="20">
        <v>11</v>
      </c>
      <c r="F20" s="20">
        <v>11</v>
      </c>
      <c r="G20" s="20"/>
      <c r="H20" s="21">
        <v>1</v>
      </c>
      <c r="I20" s="16"/>
    </row>
    <row r="21" spans="2:10" ht="21" customHeight="1" x14ac:dyDescent="0.25">
      <c r="B21" s="22"/>
      <c r="C21" s="20">
        <v>2</v>
      </c>
      <c r="D21" s="19" t="str">
        <f>D13</f>
        <v>Andrea Ramirez Jaimez</v>
      </c>
      <c r="E21" s="20">
        <v>3</v>
      </c>
      <c r="F21" s="20">
        <v>6</v>
      </c>
      <c r="G21" s="20"/>
      <c r="H21" s="23"/>
      <c r="I21" s="16"/>
    </row>
    <row r="22" spans="2:10" ht="21" customHeight="1" x14ac:dyDescent="0.25">
      <c r="B22" s="17">
        <v>3</v>
      </c>
      <c r="C22" s="20">
        <v>2</v>
      </c>
      <c r="D22" s="19" t="str">
        <f>D13</f>
        <v>Andrea Ramirez Jaimez</v>
      </c>
      <c r="E22" s="20">
        <v>17</v>
      </c>
      <c r="F22" s="20">
        <v>11</v>
      </c>
      <c r="G22" s="20"/>
      <c r="H22" s="24">
        <v>2</v>
      </c>
      <c r="I22" s="16"/>
    </row>
    <row r="23" spans="2:10" ht="21" customHeight="1" x14ac:dyDescent="0.25">
      <c r="B23" s="22"/>
      <c r="C23" s="20">
        <v>3</v>
      </c>
      <c r="D23" s="19" t="str">
        <f>D14</f>
        <v>María Fernanda Zeledón Herrera</v>
      </c>
      <c r="E23" s="20">
        <v>15</v>
      </c>
      <c r="F23" s="20">
        <v>5</v>
      </c>
      <c r="G23" s="20"/>
      <c r="H23" s="23"/>
      <c r="I23" s="16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20" t="s">
        <v>46</v>
      </c>
      <c r="E26" s="4"/>
      <c r="F26" s="4"/>
      <c r="G26" s="4"/>
      <c r="H26" s="4"/>
      <c r="I26" s="4"/>
      <c r="J26" s="4"/>
    </row>
    <row r="27" spans="2:10" ht="21" customHeight="1" x14ac:dyDescent="0.25">
      <c r="D27" s="177" t="s">
        <v>81</v>
      </c>
      <c r="E27" s="4"/>
      <c r="F27" s="4"/>
    </row>
    <row r="28" spans="2:10" ht="21" customHeight="1" x14ac:dyDescent="0.25">
      <c r="D28" s="177" t="s">
        <v>82</v>
      </c>
      <c r="E28" s="4"/>
      <c r="F28" s="4"/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6" workbookViewId="0">
      <selection activeCell="I19" sqref="I1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6"/>
    </row>
    <row r="5" spans="2:10" ht="8.25" customHeight="1" x14ac:dyDescent="0.35">
      <c r="D5" s="26"/>
    </row>
    <row r="6" spans="2:10" ht="26.25" customHeight="1" x14ac:dyDescent="0.25"/>
    <row r="7" spans="2:10" ht="26.25" customHeight="1" x14ac:dyDescent="0.35">
      <c r="C7" s="26"/>
      <c r="D7" s="26"/>
      <c r="G7" s="26" t="s">
        <v>29</v>
      </c>
      <c r="H7" s="50">
        <v>45106.805887187496</v>
      </c>
      <c r="J7" s="27"/>
    </row>
    <row r="8" spans="2:10" ht="26.25" customHeight="1" x14ac:dyDescent="0.35">
      <c r="C8" s="26"/>
      <c r="D8" s="26"/>
    </row>
    <row r="9" spans="2:10" ht="21" customHeight="1" x14ac:dyDescent="0.35">
      <c r="B9" s="28" t="s">
        <v>30</v>
      </c>
      <c r="C9" s="29"/>
      <c r="D9" s="30" t="s">
        <v>49</v>
      </c>
      <c r="E9" s="28" t="s">
        <v>31</v>
      </c>
      <c r="F9" s="30" t="s">
        <v>51</v>
      </c>
      <c r="G9" s="28" t="s">
        <v>32</v>
      </c>
      <c r="H9" s="31"/>
      <c r="I9" s="28"/>
      <c r="J9" s="31"/>
    </row>
    <row r="10" spans="2:10" ht="21" customHeight="1" x14ac:dyDescent="0.25"/>
    <row r="11" spans="2:10" ht="21" customHeight="1" x14ac:dyDescent="0.25">
      <c r="B11" s="32" t="s">
        <v>33</v>
      </c>
      <c r="C11" s="32" t="s">
        <v>34</v>
      </c>
      <c r="D11" s="32" t="s">
        <v>35</v>
      </c>
      <c r="E11" s="32" t="s">
        <v>36</v>
      </c>
      <c r="F11" s="32" t="s">
        <v>37</v>
      </c>
      <c r="G11" s="32" t="s">
        <v>38</v>
      </c>
    </row>
    <row r="12" spans="2:10" ht="21" customHeight="1" x14ac:dyDescent="0.35">
      <c r="B12" s="33">
        <v>1</v>
      </c>
      <c r="C12" s="34">
        <v>3909</v>
      </c>
      <c r="D12" s="35" t="str">
        <f>IF(ISBLANK(C12),"",VLOOKUP(C12,Inscripcion!$A$1:$E$200,2,FALSE))</f>
        <v>Galilea Muñoz Cordoba</v>
      </c>
      <c r="E12" s="36" t="str">
        <f>IF(ISBLANK(C12),"",VLOOKUP(C12,Inscripcion!$A$1:$E$200,3,FALSE))</f>
        <v>Esparza</v>
      </c>
      <c r="F12" s="36">
        <f>IF(ISBLANK(C12),"",VLOOKUP(C12,Inscripcion!$A$1:$E$200,4,FALSE))</f>
        <v>2</v>
      </c>
      <c r="G12" s="36">
        <f>IF(ISBLANK(C12),"",VLOOKUP(C12,Inscripcion!$A$1:$E$200,5,FALSE))</f>
        <v>595</v>
      </c>
    </row>
    <row r="13" spans="2:10" ht="21" customHeight="1" x14ac:dyDescent="0.35">
      <c r="B13" s="33">
        <v>2</v>
      </c>
      <c r="C13" s="34">
        <v>3907</v>
      </c>
      <c r="D13" s="35" t="str">
        <f>IF(ISBLANK(C13),"",VLOOKUP(C13,Inscripcion!$A$1:$E$200,2,FALSE))</f>
        <v>Luciana Cascante Barboza</v>
      </c>
      <c r="E13" s="36" t="str">
        <f>IF(ISBLANK(C13),"",VLOOKUP(C13,Inscripcion!$A$1:$E$200,3,FALSE))</f>
        <v>Aserrí</v>
      </c>
      <c r="F13" s="36">
        <f>IF(ISBLANK(C13),"",VLOOKUP(C13,Inscripcion!$A$1:$E$200,4,FALSE))</f>
        <v>8</v>
      </c>
      <c r="G13" s="36">
        <f>IF(ISBLANK(C13),"",VLOOKUP(C13,Inscripcion!$A$1:$E$200,5,FALSE))</f>
        <v>507</v>
      </c>
    </row>
    <row r="14" spans="2:10" ht="21" customHeight="1" x14ac:dyDescent="0.35">
      <c r="B14" s="33">
        <v>3</v>
      </c>
      <c r="C14" s="34">
        <v>4213</v>
      </c>
      <c r="D14" s="35" t="str">
        <f>IF(ISBLANK(C14),"",VLOOKUP(C14,Inscripcion!$A$1:$E$200,2,FALSE))</f>
        <v>Jalanna León Cambronero</v>
      </c>
      <c r="E14" s="36" t="str">
        <f>IF(ISBLANK(C14),"",VLOOKUP(C14,Inscripcion!$A$1:$E$200,3,FALSE))</f>
        <v>Perez Zeledón</v>
      </c>
      <c r="F14" s="36" t="str">
        <f>IF(ISBLANK(C14),"",VLOOKUP(C14,Inscripcion!$A$1:$E$200,4,FALSE))</f>
        <v>NUEVO AFILIADO</v>
      </c>
      <c r="G14" s="36">
        <f>IF(ISBLANK(C14),"",VLOOKUP(C14,Inscripcion!$A$1:$E$200,5,FALSE))</f>
        <v>500</v>
      </c>
    </row>
    <row r="15" spans="2:10" ht="21" customHeight="1" x14ac:dyDescent="0.25">
      <c r="F15" s="37" t="s">
        <v>39</v>
      </c>
      <c r="G15" s="37" t="s">
        <v>39</v>
      </c>
    </row>
    <row r="16" spans="2:10" ht="21" customHeight="1" x14ac:dyDescent="0.25"/>
    <row r="17" spans="2:10" ht="21" customHeight="1" x14ac:dyDescent="0.25">
      <c r="B17" s="38" t="s">
        <v>40</v>
      </c>
      <c r="C17" s="38"/>
      <c r="D17" s="38" t="s">
        <v>41</v>
      </c>
      <c r="E17" s="39" t="s">
        <v>42</v>
      </c>
      <c r="F17" s="38" t="s">
        <v>43</v>
      </c>
      <c r="G17" s="38" t="s">
        <v>44</v>
      </c>
      <c r="H17" s="40" t="s">
        <v>45</v>
      </c>
      <c r="I17" s="41"/>
    </row>
    <row r="18" spans="2:10" ht="21" customHeight="1" x14ac:dyDescent="0.25">
      <c r="B18" s="42">
        <v>1</v>
      </c>
      <c r="C18" s="43">
        <v>1</v>
      </c>
      <c r="D18" s="44" t="str">
        <f>D12</f>
        <v>Galilea Muñoz Cordoba</v>
      </c>
      <c r="E18" s="45">
        <v>11</v>
      </c>
      <c r="F18" s="45">
        <v>11</v>
      </c>
      <c r="G18" s="45"/>
      <c r="H18" s="46">
        <v>1</v>
      </c>
      <c r="I18" s="41"/>
    </row>
    <row r="19" spans="2:10" ht="21" customHeight="1" x14ac:dyDescent="0.25">
      <c r="B19" s="47"/>
      <c r="C19" s="43">
        <v>3</v>
      </c>
      <c r="D19" s="44" t="str">
        <f>D14</f>
        <v>Jalanna León Cambronero</v>
      </c>
      <c r="E19" s="45">
        <v>2</v>
      </c>
      <c r="F19" s="45">
        <v>2</v>
      </c>
      <c r="G19" s="45"/>
      <c r="H19" s="48"/>
      <c r="I19" s="41"/>
    </row>
    <row r="20" spans="2:10" ht="21" customHeight="1" x14ac:dyDescent="0.25">
      <c r="B20" s="42">
        <v>2</v>
      </c>
      <c r="C20" s="45">
        <v>1</v>
      </c>
      <c r="D20" s="44" t="str">
        <f>D12</f>
        <v>Galilea Muñoz Cordoba</v>
      </c>
      <c r="E20" s="45">
        <v>11</v>
      </c>
      <c r="F20" s="45">
        <v>11</v>
      </c>
      <c r="G20" s="45"/>
      <c r="H20" s="46">
        <v>1</v>
      </c>
      <c r="I20" s="41"/>
    </row>
    <row r="21" spans="2:10" ht="21" customHeight="1" x14ac:dyDescent="0.25">
      <c r="B21" s="47"/>
      <c r="C21" s="45">
        <v>2</v>
      </c>
      <c r="D21" s="44" t="str">
        <f>D13</f>
        <v>Luciana Cascante Barboza</v>
      </c>
      <c r="E21" s="45">
        <v>6</v>
      </c>
      <c r="F21" s="45">
        <v>4</v>
      </c>
      <c r="G21" s="45"/>
      <c r="H21" s="48"/>
      <c r="I21" s="41"/>
    </row>
    <row r="22" spans="2:10" ht="21" customHeight="1" x14ac:dyDescent="0.25">
      <c r="B22" s="42">
        <v>3</v>
      </c>
      <c r="C22" s="45">
        <v>2</v>
      </c>
      <c r="D22" s="44" t="str">
        <f>D13</f>
        <v>Luciana Cascante Barboza</v>
      </c>
      <c r="E22" s="45">
        <v>11</v>
      </c>
      <c r="F22" s="45">
        <v>11</v>
      </c>
      <c r="G22" s="45"/>
      <c r="H22" s="49">
        <v>2</v>
      </c>
      <c r="I22" s="41"/>
    </row>
    <row r="23" spans="2:10" ht="21" customHeight="1" x14ac:dyDescent="0.25">
      <c r="B23" s="47"/>
      <c r="C23" s="45">
        <v>3</v>
      </c>
      <c r="D23" s="44" t="str">
        <f>D14</f>
        <v>Jalanna León Cambronero</v>
      </c>
      <c r="E23" s="45">
        <v>4</v>
      </c>
      <c r="F23" s="45">
        <v>6</v>
      </c>
      <c r="G23" s="45"/>
      <c r="H23" s="48"/>
      <c r="I23" s="41"/>
    </row>
    <row r="24" spans="2:10" ht="21" customHeight="1" x14ac:dyDescent="0.25">
      <c r="B24" s="29"/>
      <c r="C24" s="29"/>
      <c r="D24" s="29"/>
      <c r="E24" s="29"/>
      <c r="F24" s="29"/>
      <c r="G24" s="29"/>
      <c r="H24" s="29"/>
      <c r="I24" s="29"/>
      <c r="J24" s="29"/>
    </row>
    <row r="25" spans="2:10" ht="21" customHeight="1" x14ac:dyDescent="0.25">
      <c r="B25" s="29"/>
      <c r="C25" s="29"/>
      <c r="D25" s="29"/>
      <c r="E25" s="29"/>
      <c r="F25" s="29"/>
      <c r="G25" s="29"/>
      <c r="H25" s="29"/>
      <c r="I25" s="29"/>
      <c r="J25" s="29"/>
    </row>
    <row r="26" spans="2:10" ht="21" customHeight="1" x14ac:dyDescent="0.25">
      <c r="B26" s="29"/>
      <c r="C26" s="29"/>
      <c r="D26" s="45" t="s">
        <v>46</v>
      </c>
      <c r="E26" s="29"/>
      <c r="F26" s="29"/>
      <c r="G26" s="29"/>
      <c r="H26" s="29"/>
      <c r="I26" s="29"/>
      <c r="J26" s="29"/>
    </row>
    <row r="27" spans="2:10" ht="21" customHeight="1" x14ac:dyDescent="0.25">
      <c r="D27" s="177" t="s">
        <v>76</v>
      </c>
      <c r="E27" s="29"/>
      <c r="F27" s="29"/>
    </row>
    <row r="28" spans="2:10" ht="21" customHeight="1" x14ac:dyDescent="0.25">
      <c r="D28" s="177" t="s">
        <v>77</v>
      </c>
      <c r="E28" s="29"/>
      <c r="F28" s="29"/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5"/>
  <sheetViews>
    <sheetView topLeftCell="A15" workbookViewId="0">
      <selection activeCell="I21" sqref="I21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51"/>
    </row>
    <row r="5" spans="2:10" ht="25.5" customHeight="1" x14ac:dyDescent="0.35">
      <c r="D5" s="51"/>
    </row>
    <row r="6" spans="2:10" ht="25.5" customHeight="1" x14ac:dyDescent="0.35">
      <c r="D6" s="51"/>
    </row>
    <row r="7" spans="2:10" ht="29.25" customHeight="1" x14ac:dyDescent="0.35">
      <c r="C7" s="182"/>
      <c r="D7" s="182"/>
      <c r="E7" s="182"/>
      <c r="F7" s="182"/>
      <c r="G7" s="53" t="s">
        <v>52</v>
      </c>
      <c r="H7" s="73">
        <v>45106.805888263887</v>
      </c>
      <c r="J7" s="54"/>
    </row>
    <row r="8" spans="2:10" ht="20.25" customHeight="1" x14ac:dyDescent="0.35">
      <c r="D8" s="51"/>
      <c r="G8" s="55"/>
    </row>
    <row r="9" spans="2:10" ht="21" customHeight="1" x14ac:dyDescent="0.35">
      <c r="B9" s="55" t="s">
        <v>53</v>
      </c>
      <c r="C9" s="55"/>
      <c r="D9" s="56" t="s">
        <v>49</v>
      </c>
      <c r="E9" s="55" t="s">
        <v>31</v>
      </c>
      <c r="F9" s="56" t="s">
        <v>55</v>
      </c>
      <c r="G9" s="55" t="s">
        <v>32</v>
      </c>
      <c r="H9" s="56"/>
      <c r="J9" s="52"/>
    </row>
    <row r="10" spans="2:10" ht="30" customHeight="1" x14ac:dyDescent="0.25"/>
    <row r="11" spans="2:10" ht="21" customHeight="1" x14ac:dyDescent="0.25">
      <c r="B11" s="55" t="s">
        <v>33</v>
      </c>
      <c r="C11" s="57" t="s">
        <v>34</v>
      </c>
      <c r="D11" s="57" t="s">
        <v>35</v>
      </c>
      <c r="E11" s="57" t="s">
        <v>36</v>
      </c>
      <c r="F11" s="57" t="s">
        <v>37</v>
      </c>
      <c r="G11" s="57" t="s">
        <v>38</v>
      </c>
    </row>
    <row r="12" spans="2:10" ht="21" customHeight="1" x14ac:dyDescent="0.35">
      <c r="B12" s="58">
        <v>1</v>
      </c>
      <c r="C12" s="59">
        <v>3915</v>
      </c>
      <c r="D12" s="60" t="str">
        <f>IF(ISBLANK(C12),"",VLOOKUP(C12,Inscripcion!$A$1:$E$200,2,FALSE))</f>
        <v>Fiorella Hernandez Lascarez</v>
      </c>
      <c r="E12" s="61" t="str">
        <f>IF(ISBLANK(C12),"",VLOOKUP(C12,Inscripcion!$A$1:$E$200,3,FALSE))</f>
        <v>San Jose</v>
      </c>
      <c r="F12" s="61">
        <f>IF(ISBLANK(C12),"",VLOOKUP(C12,Inscripcion!$A$1:$E$200,4,FALSE))</f>
        <v>3</v>
      </c>
      <c r="G12" s="61">
        <f>IF(ISBLANK(C12),"",VLOOKUP(C12,Inscripcion!$A$1:$E$200,5,FALSE))</f>
        <v>569</v>
      </c>
    </row>
    <row r="13" spans="2:10" ht="21" customHeight="1" x14ac:dyDescent="0.35">
      <c r="B13" s="58">
        <v>2</v>
      </c>
      <c r="C13" s="59">
        <v>3918</v>
      </c>
      <c r="D13" s="60" t="str">
        <f>IF(ISBLANK(C13),"",VLOOKUP(C13,Inscripcion!$A$1:$E$200,2,FALSE))</f>
        <v>Mariana Soto Calderon</v>
      </c>
      <c r="E13" s="61" t="str">
        <f>IF(ISBLANK(C13),"",VLOOKUP(C13,Inscripcion!$A$1:$E$200,3,FALSE))</f>
        <v>Esparza</v>
      </c>
      <c r="F13" s="61">
        <f>IF(ISBLANK(C13),"",VLOOKUP(C13,Inscripcion!$A$1:$E$200,4,FALSE))</f>
        <v>7</v>
      </c>
      <c r="G13" s="61">
        <f>IF(ISBLANK(C13),"",VLOOKUP(C13,Inscripcion!$A$1:$E$200,5,FALSE))</f>
        <v>519</v>
      </c>
    </row>
    <row r="14" spans="2:10" ht="21" customHeight="1" x14ac:dyDescent="0.35">
      <c r="B14" s="58">
        <v>3</v>
      </c>
      <c r="C14" s="59">
        <v>4174</v>
      </c>
      <c r="D14" s="60" t="str">
        <f>IF(ISBLANK(C14),"",VLOOKUP(C14,Inscripcion!$A$1:$E$200,2,FALSE))</f>
        <v>Maria Naomi Calderón González</v>
      </c>
      <c r="E14" s="61" t="str">
        <f>IF(ISBLANK(C14),"",VLOOKUP(C14,Inscripcion!$A$1:$E$200,3,FALSE))</f>
        <v>Esparza</v>
      </c>
      <c r="F14" s="61">
        <f>IF(ISBLANK(C14),"",VLOOKUP(C14,Inscripcion!$A$1:$E$200,4,FALSE))</f>
        <v>11</v>
      </c>
      <c r="G14" s="61">
        <f>IF(ISBLANK(C14),"",VLOOKUP(C14,Inscripcion!$A$1:$E$200,5,FALSE))</f>
        <v>491</v>
      </c>
    </row>
    <row r="15" spans="2:10" ht="21" customHeight="1" x14ac:dyDescent="0.35">
      <c r="B15" s="58">
        <v>4</v>
      </c>
      <c r="C15" s="59">
        <v>4183</v>
      </c>
      <c r="D15" s="60" t="str">
        <f>IF(ISBLANK(C15),"",VLOOKUP(C15,Inscripcion!$A$1:$E$200,2,FALSE))</f>
        <v>Monserrat Rodríguez Solís</v>
      </c>
      <c r="E15" s="61" t="str">
        <f>IF(ISBLANK(C15),"",VLOOKUP(C15,Inscripcion!$A$1:$E$200,3,FALSE))</f>
        <v>San Carlos</v>
      </c>
      <c r="F15" s="61">
        <f>IF(ISBLANK(C15),"",VLOOKUP(C15,Inscripcion!$A$1:$E$200,4,FALSE))</f>
        <v>10</v>
      </c>
      <c r="G15" s="61">
        <f>IF(ISBLANK(C15),"",VLOOKUP(C15,Inscripcion!$A$1:$E$200,5,FALSE))</f>
        <v>501</v>
      </c>
    </row>
    <row r="16" spans="2:10" ht="21" customHeight="1" x14ac:dyDescent="0.25"/>
    <row r="17" spans="2:8" ht="21" customHeight="1" x14ac:dyDescent="0.25">
      <c r="B17" s="62" t="s">
        <v>40</v>
      </c>
      <c r="C17" s="62" t="s">
        <v>54</v>
      </c>
      <c r="D17" s="62" t="s">
        <v>41</v>
      </c>
      <c r="E17" s="63" t="s">
        <v>42</v>
      </c>
      <c r="F17" s="62" t="s">
        <v>43</v>
      </c>
      <c r="G17" s="62" t="s">
        <v>44</v>
      </c>
      <c r="H17" s="64" t="s">
        <v>45</v>
      </c>
    </row>
    <row r="18" spans="2:8" ht="21" customHeight="1" x14ac:dyDescent="0.25">
      <c r="B18" s="65">
        <v>1</v>
      </c>
      <c r="C18" s="66">
        <v>1</v>
      </c>
      <c r="D18" s="67" t="str">
        <f>D12</f>
        <v>Fiorella Hernandez Lascarez</v>
      </c>
      <c r="E18" s="68">
        <v>11</v>
      </c>
      <c r="F18" s="68">
        <v>11</v>
      </c>
      <c r="G18" s="68"/>
      <c r="H18" s="69">
        <v>1</v>
      </c>
    </row>
    <row r="19" spans="2:8" ht="21" customHeight="1" x14ac:dyDescent="0.25">
      <c r="B19" s="70"/>
      <c r="C19" s="66">
        <v>3</v>
      </c>
      <c r="D19" s="67" t="str">
        <f>D14</f>
        <v>Maria Naomi Calderón González</v>
      </c>
      <c r="E19" s="68">
        <v>7</v>
      </c>
      <c r="F19" s="68">
        <v>5</v>
      </c>
      <c r="G19" s="68"/>
      <c r="H19" s="71"/>
    </row>
    <row r="20" spans="2:8" ht="21" customHeight="1" x14ac:dyDescent="0.25">
      <c r="B20" s="65">
        <v>2</v>
      </c>
      <c r="C20" s="68">
        <v>4</v>
      </c>
      <c r="D20" s="67" t="str">
        <f>D15</f>
        <v>Monserrat Rodríguez Solís</v>
      </c>
      <c r="E20" s="68">
        <v>8</v>
      </c>
      <c r="F20" s="68">
        <v>3</v>
      </c>
      <c r="G20" s="68"/>
      <c r="H20" s="69">
        <v>2</v>
      </c>
    </row>
    <row r="21" spans="2:8" ht="21" customHeight="1" x14ac:dyDescent="0.25">
      <c r="B21" s="70"/>
      <c r="C21" s="68">
        <v>2</v>
      </c>
      <c r="D21" s="67" t="str">
        <f>D13</f>
        <v>Mariana Soto Calderon</v>
      </c>
      <c r="E21" s="68">
        <v>11</v>
      </c>
      <c r="F21" s="68">
        <v>11</v>
      </c>
      <c r="G21" s="68"/>
      <c r="H21" s="71"/>
    </row>
    <row r="22" spans="2:8" ht="21" customHeight="1" x14ac:dyDescent="0.25">
      <c r="B22" s="65">
        <v>3</v>
      </c>
      <c r="C22" s="68">
        <v>1</v>
      </c>
      <c r="D22" s="67" t="str">
        <f>D12</f>
        <v>Fiorella Hernandez Lascarez</v>
      </c>
      <c r="E22" s="68">
        <v>11</v>
      </c>
      <c r="F22" s="68">
        <v>11</v>
      </c>
      <c r="G22" s="68"/>
      <c r="H22" s="72">
        <v>1</v>
      </c>
    </row>
    <row r="23" spans="2:8" ht="21" customHeight="1" x14ac:dyDescent="0.25">
      <c r="B23" s="70"/>
      <c r="C23" s="68">
        <v>2</v>
      </c>
      <c r="D23" s="67" t="str">
        <f>D13</f>
        <v>Mariana Soto Calderon</v>
      </c>
      <c r="E23" s="68">
        <v>8</v>
      </c>
      <c r="F23" s="68">
        <v>8</v>
      </c>
      <c r="G23" s="68"/>
      <c r="H23" s="71"/>
    </row>
    <row r="24" spans="2:8" ht="21" customHeight="1" x14ac:dyDescent="0.25">
      <c r="B24" s="65">
        <v>4</v>
      </c>
      <c r="C24" s="66">
        <v>3</v>
      </c>
      <c r="D24" s="67" t="str">
        <f>D19</f>
        <v>Maria Naomi Calderón González</v>
      </c>
      <c r="E24" s="68">
        <v>7</v>
      </c>
      <c r="F24" s="68">
        <v>7</v>
      </c>
      <c r="G24" s="68"/>
      <c r="H24" s="72">
        <v>4</v>
      </c>
    </row>
    <row r="25" spans="2:8" ht="21" customHeight="1" x14ac:dyDescent="0.25">
      <c r="B25" s="70"/>
      <c r="C25" s="66">
        <v>4</v>
      </c>
      <c r="D25" s="67" t="str">
        <f>D20</f>
        <v>Monserrat Rodríguez Solís</v>
      </c>
      <c r="E25" s="68">
        <v>11</v>
      </c>
      <c r="F25" s="68">
        <v>11</v>
      </c>
      <c r="G25" s="68"/>
      <c r="H25" s="71"/>
    </row>
    <row r="26" spans="2:8" ht="21" customHeight="1" x14ac:dyDescent="0.25">
      <c r="B26" s="65">
        <v>5</v>
      </c>
      <c r="C26" s="68">
        <v>1</v>
      </c>
      <c r="D26" s="67" t="str">
        <f>D12</f>
        <v>Fiorella Hernandez Lascarez</v>
      </c>
      <c r="E26" s="68">
        <v>11</v>
      </c>
      <c r="F26" s="68">
        <v>11</v>
      </c>
      <c r="G26" s="68"/>
      <c r="H26" s="72">
        <v>1</v>
      </c>
    </row>
    <row r="27" spans="2:8" ht="21" customHeight="1" x14ac:dyDescent="0.25">
      <c r="B27" s="70"/>
      <c r="C27" s="68">
        <v>4</v>
      </c>
      <c r="D27" s="67" t="str">
        <f>D15</f>
        <v>Monserrat Rodríguez Solís</v>
      </c>
      <c r="E27" s="68">
        <v>3</v>
      </c>
      <c r="F27" s="68">
        <v>3</v>
      </c>
      <c r="G27" s="68"/>
      <c r="H27" s="71"/>
    </row>
    <row r="28" spans="2:8" ht="21" customHeight="1" x14ac:dyDescent="0.25">
      <c r="B28" s="65">
        <v>6</v>
      </c>
      <c r="C28" s="68">
        <v>2</v>
      </c>
      <c r="D28" s="67" t="str">
        <f>D13</f>
        <v>Mariana Soto Calderon</v>
      </c>
      <c r="E28" s="68">
        <v>11</v>
      </c>
      <c r="F28" s="68">
        <v>11</v>
      </c>
      <c r="G28" s="68"/>
      <c r="H28" s="72">
        <v>2</v>
      </c>
    </row>
    <row r="29" spans="2:8" ht="21" customHeight="1" x14ac:dyDescent="0.25">
      <c r="B29" s="70"/>
      <c r="C29" s="68">
        <v>3</v>
      </c>
      <c r="D29" s="67" t="str">
        <f>D24</f>
        <v>Maria Naomi Calderón González</v>
      </c>
      <c r="E29" s="68">
        <v>2</v>
      </c>
      <c r="F29" s="68">
        <v>3</v>
      </c>
      <c r="G29" s="68"/>
      <c r="H29" s="71"/>
    </row>
    <row r="33" spans="4:4" ht="20.25" customHeight="1" x14ac:dyDescent="0.25">
      <c r="D33" s="68" t="s">
        <v>46</v>
      </c>
    </row>
    <row r="34" spans="4:4" ht="20.25" customHeight="1" x14ac:dyDescent="0.25">
      <c r="D34" s="177" t="s">
        <v>79</v>
      </c>
    </row>
    <row r="35" spans="4:4" ht="20.25" customHeight="1" x14ac:dyDescent="0.25">
      <c r="D35" s="177" t="s">
        <v>80</v>
      </c>
    </row>
  </sheetData>
  <mergeCells count="1">
    <mergeCell ref="C7:F7"/>
  </mergeCells>
  <pageMargins left="0.7" right="0.7" top="0.75" bottom="0.75" header="0.3" footer="0.3"/>
  <pageSetup scale="78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5"/>
  <sheetViews>
    <sheetView topLeftCell="A16" workbookViewId="0">
      <selection activeCell="J25" sqref="J25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74"/>
    </row>
    <row r="5" spans="2:10" ht="25.5" customHeight="1" x14ac:dyDescent="0.35">
      <c r="D5" s="74"/>
    </row>
    <row r="6" spans="2:10" ht="25.5" customHeight="1" x14ac:dyDescent="0.35">
      <c r="D6" s="74"/>
    </row>
    <row r="7" spans="2:10" ht="29.25" customHeight="1" x14ac:dyDescent="0.35">
      <c r="C7" s="183"/>
      <c r="D7" s="183"/>
      <c r="E7" s="183"/>
      <c r="F7" s="183"/>
      <c r="G7" s="76" t="s">
        <v>52</v>
      </c>
      <c r="H7" s="97">
        <v>45106.805888993054</v>
      </c>
      <c r="J7" s="77"/>
    </row>
    <row r="8" spans="2:10" ht="20.25" customHeight="1" x14ac:dyDescent="0.35">
      <c r="D8" s="74"/>
      <c r="G8" s="78"/>
    </row>
    <row r="9" spans="2:10" ht="21" customHeight="1" x14ac:dyDescent="0.35">
      <c r="B9" s="78" t="s">
        <v>53</v>
      </c>
      <c r="C9" s="78"/>
      <c r="D9" s="79" t="s">
        <v>49</v>
      </c>
      <c r="E9" s="78" t="s">
        <v>31</v>
      </c>
      <c r="F9" s="79" t="s">
        <v>56</v>
      </c>
      <c r="G9" s="78" t="s">
        <v>32</v>
      </c>
      <c r="H9" s="79"/>
      <c r="J9" s="75"/>
    </row>
    <row r="10" spans="2:10" ht="30" customHeight="1" x14ac:dyDescent="0.25"/>
    <row r="11" spans="2:10" ht="21" customHeight="1" x14ac:dyDescent="0.25">
      <c r="B11" s="78" t="s">
        <v>33</v>
      </c>
      <c r="C11" s="80" t="s">
        <v>34</v>
      </c>
      <c r="D11" s="80" t="s">
        <v>35</v>
      </c>
      <c r="E11" s="80" t="s">
        <v>36</v>
      </c>
      <c r="F11" s="80" t="s">
        <v>37</v>
      </c>
      <c r="G11" s="80" t="s">
        <v>38</v>
      </c>
    </row>
    <row r="12" spans="2:10" ht="21" customHeight="1" x14ac:dyDescent="0.35">
      <c r="B12" s="81">
        <v>1</v>
      </c>
      <c r="C12" s="82">
        <v>3828</v>
      </c>
      <c r="D12" s="83" t="str">
        <f>IF(ISBLANK(C12),"",VLOOKUP(C12,Inscripcion!$A$1:$E$200,2,FALSE))</f>
        <v>Amanda Chen Cen</v>
      </c>
      <c r="E12" s="84" t="str">
        <f>IF(ISBLANK(C12),"",VLOOKUP(C12,Inscripcion!$A$1:$E$200,3,FALSE))</f>
        <v>Escazu</v>
      </c>
      <c r="F12" s="84">
        <f>IF(ISBLANK(C12),"",VLOOKUP(C12,Inscripcion!$A$1:$E$200,4,FALSE))</f>
        <v>4</v>
      </c>
      <c r="G12" s="84">
        <f>IF(ISBLANK(C12),"",VLOOKUP(C12,Inscripcion!$A$1:$E$200,5,FALSE))</f>
        <v>564</v>
      </c>
    </row>
    <row r="13" spans="2:10" ht="21" customHeight="1" x14ac:dyDescent="0.35">
      <c r="B13" s="81">
        <v>2</v>
      </c>
      <c r="C13" s="82">
        <v>4047</v>
      </c>
      <c r="D13" s="83" t="str">
        <f>IF(ISBLANK(C13),"",VLOOKUP(C13,Inscripcion!$A$1:$E$200,2,FALSE))</f>
        <v>Mariangel Jimenez Quesada</v>
      </c>
      <c r="E13" s="84" t="str">
        <f>IF(ISBLANK(C13),"",VLOOKUP(C13,Inscripcion!$A$1:$E$200,3,FALSE))</f>
        <v>Esparza</v>
      </c>
      <c r="F13" s="84">
        <f>IF(ISBLANK(C13),"",VLOOKUP(C13,Inscripcion!$A$1:$E$200,4,FALSE))</f>
        <v>6</v>
      </c>
      <c r="G13" s="84">
        <f>IF(ISBLANK(C13),"",VLOOKUP(C13,Inscripcion!$A$1:$E$200,5,FALSE))</f>
        <v>529</v>
      </c>
    </row>
    <row r="14" spans="2:10" ht="21" customHeight="1" x14ac:dyDescent="0.35">
      <c r="B14" s="81">
        <v>3</v>
      </c>
      <c r="C14" s="82">
        <v>4173</v>
      </c>
      <c r="D14" s="83" t="str">
        <f>IF(ISBLANK(C14),"",VLOOKUP(C14,Inscripcion!$A$1:$E$200,2,FALSE))</f>
        <v>Barbara Chaves González</v>
      </c>
      <c r="E14" s="84" t="str">
        <f>IF(ISBLANK(C14),"",VLOOKUP(C14,Inscripcion!$A$1:$E$200,3,FALSE))</f>
        <v>Esparza</v>
      </c>
      <c r="F14" s="84">
        <f>IF(ISBLANK(C14),"",VLOOKUP(C14,Inscripcion!$A$1:$E$200,4,FALSE))</f>
        <v>12</v>
      </c>
      <c r="G14" s="84">
        <f>IF(ISBLANK(C14),"",VLOOKUP(C14,Inscripcion!$A$1:$E$200,5,FALSE))</f>
        <v>490</v>
      </c>
    </row>
    <row r="15" spans="2:10" ht="21" customHeight="1" x14ac:dyDescent="0.35">
      <c r="B15" s="81">
        <v>4</v>
      </c>
      <c r="C15" s="82">
        <v>4191</v>
      </c>
      <c r="D15" s="83" t="str">
        <f>IF(ISBLANK(C15),"",VLOOKUP(C15,Inscripcion!$A$1:$E$200,2,FALSE))</f>
        <v>Isabela Chacón Alvarado</v>
      </c>
      <c r="E15" s="84" t="str">
        <f>IF(ISBLANK(C15),"",VLOOKUP(C15,Inscripcion!$A$1:$E$200,3,FALSE))</f>
        <v>Santo Domingo</v>
      </c>
      <c r="F15" s="84">
        <f>IF(ISBLANK(C15),"",VLOOKUP(C15,Inscripcion!$A$1:$E$200,4,FALSE))</f>
        <v>13</v>
      </c>
      <c r="G15" s="84">
        <f>IF(ISBLANK(C15),"",VLOOKUP(C15,Inscripcion!$A$1:$E$200,5,FALSE))</f>
        <v>490</v>
      </c>
    </row>
    <row r="16" spans="2:10" ht="21" customHeight="1" x14ac:dyDescent="0.25"/>
    <row r="17" spans="2:8" ht="21" customHeight="1" x14ac:dyDescent="0.25">
      <c r="B17" s="85" t="s">
        <v>40</v>
      </c>
      <c r="C17" s="85" t="s">
        <v>54</v>
      </c>
      <c r="D17" s="85" t="s">
        <v>41</v>
      </c>
      <c r="E17" s="86" t="s">
        <v>42</v>
      </c>
      <c r="F17" s="85" t="s">
        <v>43</v>
      </c>
      <c r="G17" s="85" t="s">
        <v>44</v>
      </c>
      <c r="H17" s="87" t="s">
        <v>45</v>
      </c>
    </row>
    <row r="18" spans="2:8" ht="21" customHeight="1" x14ac:dyDescent="0.25">
      <c r="B18" s="88">
        <v>1</v>
      </c>
      <c r="C18" s="89">
        <v>1</v>
      </c>
      <c r="D18" s="90" t="str">
        <f>D12</f>
        <v>Amanda Chen Cen</v>
      </c>
      <c r="E18" s="91">
        <v>11</v>
      </c>
      <c r="F18" s="91">
        <v>11</v>
      </c>
      <c r="G18" s="91"/>
      <c r="H18" s="92">
        <v>1</v>
      </c>
    </row>
    <row r="19" spans="2:8" ht="21" customHeight="1" x14ac:dyDescent="0.25">
      <c r="B19" s="93"/>
      <c r="C19" s="89">
        <v>3</v>
      </c>
      <c r="D19" s="90" t="str">
        <f>D14</f>
        <v>Barbara Chaves González</v>
      </c>
      <c r="E19" s="91">
        <v>8</v>
      </c>
      <c r="F19" s="91">
        <v>2</v>
      </c>
      <c r="G19" s="91"/>
      <c r="H19" s="94"/>
    </row>
    <row r="20" spans="2:8" ht="21" customHeight="1" x14ac:dyDescent="0.25">
      <c r="B20" s="88">
        <v>2</v>
      </c>
      <c r="C20" s="91">
        <v>4</v>
      </c>
      <c r="D20" s="90" t="str">
        <f>D15</f>
        <v>Isabela Chacón Alvarado</v>
      </c>
      <c r="E20" s="91">
        <v>6</v>
      </c>
      <c r="F20" s="91">
        <v>3</v>
      </c>
      <c r="G20" s="91"/>
      <c r="H20" s="92">
        <v>2</v>
      </c>
    </row>
    <row r="21" spans="2:8" ht="21" customHeight="1" x14ac:dyDescent="0.25">
      <c r="B21" s="93"/>
      <c r="C21" s="91">
        <v>2</v>
      </c>
      <c r="D21" s="90" t="str">
        <f>D13</f>
        <v>Mariangel Jimenez Quesada</v>
      </c>
      <c r="E21" s="91">
        <v>11</v>
      </c>
      <c r="F21" s="91">
        <v>11</v>
      </c>
      <c r="G21" s="91"/>
      <c r="H21" s="94"/>
    </row>
    <row r="22" spans="2:8" ht="21" customHeight="1" x14ac:dyDescent="0.25">
      <c r="B22" s="88">
        <v>3</v>
      </c>
      <c r="C22" s="91">
        <v>1</v>
      </c>
      <c r="D22" s="90" t="str">
        <f>D12</f>
        <v>Amanda Chen Cen</v>
      </c>
      <c r="E22" s="91">
        <v>11</v>
      </c>
      <c r="F22" s="91">
        <v>11</v>
      </c>
      <c r="G22" s="91"/>
      <c r="H22" s="95">
        <v>1</v>
      </c>
    </row>
    <row r="23" spans="2:8" ht="21" customHeight="1" x14ac:dyDescent="0.25">
      <c r="B23" s="93"/>
      <c r="C23" s="91">
        <v>2</v>
      </c>
      <c r="D23" s="90" t="str">
        <f>D13</f>
        <v>Mariangel Jimenez Quesada</v>
      </c>
      <c r="E23" s="91">
        <v>8</v>
      </c>
      <c r="F23" s="91">
        <v>5</v>
      </c>
      <c r="G23" s="91"/>
      <c r="H23" s="94"/>
    </row>
    <row r="24" spans="2:8" ht="21" customHeight="1" x14ac:dyDescent="0.25">
      <c r="B24" s="88">
        <v>4</v>
      </c>
      <c r="C24" s="89">
        <v>3</v>
      </c>
      <c r="D24" s="90" t="str">
        <f>D19</f>
        <v>Barbara Chaves González</v>
      </c>
      <c r="E24" s="91">
        <v>11</v>
      </c>
      <c r="F24" s="91">
        <v>3</v>
      </c>
      <c r="G24" s="91">
        <v>3</v>
      </c>
      <c r="H24" s="95">
        <v>4</v>
      </c>
    </row>
    <row r="25" spans="2:8" ht="21" customHeight="1" x14ac:dyDescent="0.25">
      <c r="B25" s="93"/>
      <c r="C25" s="89">
        <v>4</v>
      </c>
      <c r="D25" s="90" t="str">
        <f>D20</f>
        <v>Isabela Chacón Alvarado</v>
      </c>
      <c r="E25" s="91">
        <v>5</v>
      </c>
      <c r="F25" s="91">
        <v>11</v>
      </c>
      <c r="G25" s="91">
        <v>11</v>
      </c>
      <c r="H25" s="94"/>
    </row>
    <row r="26" spans="2:8" ht="21" customHeight="1" x14ac:dyDescent="0.25">
      <c r="B26" s="88">
        <v>5</v>
      </c>
      <c r="C26" s="91">
        <v>1</v>
      </c>
      <c r="D26" s="90" t="str">
        <f>D12</f>
        <v>Amanda Chen Cen</v>
      </c>
      <c r="E26" s="91">
        <v>11</v>
      </c>
      <c r="F26" s="91">
        <v>11</v>
      </c>
      <c r="G26" s="91"/>
      <c r="H26" s="95">
        <v>1</v>
      </c>
    </row>
    <row r="27" spans="2:8" ht="21" customHeight="1" x14ac:dyDescent="0.25">
      <c r="B27" s="93"/>
      <c r="C27" s="91">
        <v>4</v>
      </c>
      <c r="D27" s="90" t="str">
        <f>D15</f>
        <v>Isabela Chacón Alvarado</v>
      </c>
      <c r="E27" s="91">
        <v>4</v>
      </c>
      <c r="F27" s="91">
        <v>4</v>
      </c>
      <c r="G27" s="91"/>
      <c r="H27" s="94"/>
    </row>
    <row r="28" spans="2:8" ht="21" customHeight="1" x14ac:dyDescent="0.25">
      <c r="B28" s="88">
        <v>6</v>
      </c>
      <c r="C28" s="91">
        <v>2</v>
      </c>
      <c r="D28" s="90" t="str">
        <f>D13</f>
        <v>Mariangel Jimenez Quesada</v>
      </c>
      <c r="E28" s="91">
        <v>11</v>
      </c>
      <c r="F28" s="91">
        <v>11</v>
      </c>
      <c r="G28" s="91"/>
      <c r="H28" s="95">
        <v>2</v>
      </c>
    </row>
    <row r="29" spans="2:8" ht="21" customHeight="1" x14ac:dyDescent="0.25">
      <c r="B29" s="93"/>
      <c r="C29" s="91">
        <v>3</v>
      </c>
      <c r="D29" s="90" t="str">
        <f>D24</f>
        <v>Barbara Chaves González</v>
      </c>
      <c r="E29" s="91">
        <v>4</v>
      </c>
      <c r="F29" s="91">
        <v>9</v>
      </c>
      <c r="G29" s="91"/>
      <c r="H29" s="94"/>
    </row>
    <row r="33" spans="4:4" ht="20.25" customHeight="1" x14ac:dyDescent="0.25">
      <c r="D33" s="91" t="s">
        <v>46</v>
      </c>
    </row>
    <row r="34" spans="4:4" ht="20.25" customHeight="1" x14ac:dyDescent="0.25">
      <c r="D34" s="96" t="s">
        <v>47</v>
      </c>
    </row>
    <row r="35" spans="4:4" ht="20.25" customHeight="1" x14ac:dyDescent="0.25">
      <c r="D35" s="96" t="s">
        <v>48</v>
      </c>
    </row>
  </sheetData>
  <mergeCells count="1">
    <mergeCell ref="C7:F7"/>
  </mergeCells>
  <pageMargins left="0.7" right="0.7" top="0.75" bottom="0.75" header="0.3" footer="0.3"/>
  <pageSetup scale="78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98" t="s">
        <v>57</v>
      </c>
      <c r="B1" s="98" t="s">
        <v>58</v>
      </c>
    </row>
    <row r="2" spans="1:4" ht="15" customHeight="1" x14ac:dyDescent="0.25">
      <c r="A2" t="s">
        <v>59</v>
      </c>
      <c r="B2" s="98">
        <v>1</v>
      </c>
    </row>
    <row r="3" spans="1:4" ht="15" customHeight="1" x14ac:dyDescent="0.25">
      <c r="A3" t="s">
        <v>60</v>
      </c>
      <c r="B3" s="98">
        <v>2</v>
      </c>
      <c r="D3" s="99"/>
    </row>
    <row r="4" spans="1:4" ht="15" customHeight="1" x14ac:dyDescent="0.25">
      <c r="A4" t="s">
        <v>61</v>
      </c>
      <c r="B4" s="98">
        <v>3</v>
      </c>
    </row>
    <row r="5" spans="1:4" ht="15" customHeight="1" x14ac:dyDescent="0.25">
      <c r="A5" t="s">
        <v>62</v>
      </c>
      <c r="B5" s="98">
        <v>4</v>
      </c>
    </row>
    <row r="6" spans="1:4" ht="15" customHeight="1" x14ac:dyDescent="0.25">
      <c r="A6" t="s">
        <v>63</v>
      </c>
      <c r="B6" s="98">
        <v>5</v>
      </c>
    </row>
    <row r="7" spans="1:4" ht="15" customHeight="1" x14ac:dyDescent="0.25">
      <c r="A7" t="s">
        <v>64</v>
      </c>
      <c r="B7" s="98">
        <v>6</v>
      </c>
    </row>
    <row r="8" spans="1:4" ht="15" customHeight="1" x14ac:dyDescent="0.25">
      <c r="A8" t="s">
        <v>65</v>
      </c>
      <c r="B8" s="98">
        <v>7</v>
      </c>
    </row>
    <row r="9" spans="1:4" ht="15" customHeight="1" x14ac:dyDescent="0.25">
      <c r="A9" t="s">
        <v>66</v>
      </c>
      <c r="B9" s="98">
        <v>8</v>
      </c>
    </row>
    <row r="10" spans="1:4" ht="15" customHeight="1" x14ac:dyDescent="0.25">
      <c r="B10" s="98">
        <v>9</v>
      </c>
    </row>
    <row r="11" spans="1:4" ht="15" customHeight="1" x14ac:dyDescent="0.25">
      <c r="B11" s="98">
        <v>10</v>
      </c>
    </row>
    <row r="12" spans="1:4" ht="15" customHeight="1" x14ac:dyDescent="0.25">
      <c r="B12" s="98">
        <v>11</v>
      </c>
    </row>
    <row r="13" spans="1:4" ht="15" customHeight="1" x14ac:dyDescent="0.25">
      <c r="B13" s="98">
        <v>12</v>
      </c>
    </row>
    <row r="14" spans="1:4" ht="15" customHeight="1" x14ac:dyDescent="0.25">
      <c r="B14" s="98">
        <v>13</v>
      </c>
    </row>
    <row r="15" spans="1:4" ht="15" customHeight="1" x14ac:dyDescent="0.25">
      <c r="B15" s="98">
        <v>14</v>
      </c>
    </row>
    <row r="16" spans="1:4" ht="15" customHeight="1" x14ac:dyDescent="0.25">
      <c r="B16" s="98">
        <v>15</v>
      </c>
    </row>
    <row r="17" spans="2:2" ht="15" customHeight="1" x14ac:dyDescent="0.25">
      <c r="B17" s="98">
        <v>16</v>
      </c>
    </row>
    <row r="18" spans="2:2" ht="15" customHeight="1" x14ac:dyDescent="0.25">
      <c r="B18" s="98">
        <v>17</v>
      </c>
    </row>
    <row r="19" spans="2:2" ht="15" customHeight="1" x14ac:dyDescent="0.25">
      <c r="B19" s="98">
        <v>18</v>
      </c>
    </row>
    <row r="20" spans="2:2" ht="15" customHeight="1" x14ac:dyDescent="0.25">
      <c r="B20" s="98">
        <v>19</v>
      </c>
    </row>
    <row r="21" spans="2:2" ht="15" customHeight="1" x14ac:dyDescent="0.25">
      <c r="B21" s="98">
        <v>20</v>
      </c>
    </row>
    <row r="22" spans="2:2" ht="15" customHeight="1" x14ac:dyDescent="0.25">
      <c r="B22" s="98">
        <v>21</v>
      </c>
    </row>
    <row r="23" spans="2:2" ht="15" customHeight="1" x14ac:dyDescent="0.25">
      <c r="B23" s="98">
        <v>22</v>
      </c>
    </row>
    <row r="24" spans="2:2" ht="15" customHeight="1" x14ac:dyDescent="0.25">
      <c r="B24" s="98">
        <v>23</v>
      </c>
    </row>
    <row r="25" spans="2:2" ht="15" customHeight="1" x14ac:dyDescent="0.25">
      <c r="B25" s="98">
        <v>24</v>
      </c>
    </row>
    <row r="26" spans="2:2" ht="15" customHeight="1" x14ac:dyDescent="0.25">
      <c r="B26" s="98">
        <v>25</v>
      </c>
    </row>
    <row r="27" spans="2:2" ht="15" customHeight="1" x14ac:dyDescent="0.25">
      <c r="B27" s="98">
        <v>26</v>
      </c>
    </row>
    <row r="28" spans="2:2" ht="15" customHeight="1" x14ac:dyDescent="0.25">
      <c r="B28" s="98">
        <v>27</v>
      </c>
    </row>
    <row r="29" spans="2:2" ht="15" customHeight="1" x14ac:dyDescent="0.25">
      <c r="B29" s="98">
        <v>28</v>
      </c>
    </row>
    <row r="30" spans="2:2" ht="15" customHeight="1" x14ac:dyDescent="0.25">
      <c r="B30" s="98">
        <v>29</v>
      </c>
    </row>
    <row r="31" spans="2:2" ht="15" customHeight="1" x14ac:dyDescent="0.25">
      <c r="B31" s="98">
        <v>30</v>
      </c>
    </row>
    <row r="32" spans="2:2" ht="15" customHeight="1" x14ac:dyDescent="0.25">
      <c r="B32" s="98">
        <v>31</v>
      </c>
    </row>
    <row r="33" spans="2:2" ht="15" customHeight="1" x14ac:dyDescent="0.25">
      <c r="B33" s="98">
        <v>32</v>
      </c>
    </row>
    <row r="34" spans="2:2" ht="15" customHeight="1" x14ac:dyDescent="0.25">
      <c r="B34" s="98">
        <v>33</v>
      </c>
    </row>
    <row r="35" spans="2:2" ht="15" customHeight="1" x14ac:dyDescent="0.25">
      <c r="B35" s="98">
        <v>34</v>
      </c>
    </row>
    <row r="36" spans="2:2" ht="15" customHeight="1" x14ac:dyDescent="0.25">
      <c r="B36" s="98">
        <v>35</v>
      </c>
    </row>
    <row r="37" spans="2:2" ht="15" customHeight="1" x14ac:dyDescent="0.25">
      <c r="B37" s="98">
        <v>36</v>
      </c>
    </row>
    <row r="38" spans="2:2" ht="15" customHeight="1" x14ac:dyDescent="0.25">
      <c r="B38" s="98">
        <v>37</v>
      </c>
    </row>
    <row r="39" spans="2:2" ht="15" customHeight="1" x14ac:dyDescent="0.25">
      <c r="B39" s="98">
        <v>38</v>
      </c>
    </row>
    <row r="40" spans="2:2" ht="15" customHeight="1" x14ac:dyDescent="0.25">
      <c r="B40" s="98">
        <v>39</v>
      </c>
    </row>
    <row r="41" spans="2:2" ht="15" customHeight="1" x14ac:dyDescent="0.25">
      <c r="B41" s="98">
        <v>40</v>
      </c>
    </row>
    <row r="42" spans="2:2" ht="15" customHeight="1" x14ac:dyDescent="0.25">
      <c r="B42" s="98">
        <v>41</v>
      </c>
    </row>
    <row r="43" spans="2:2" ht="15" customHeight="1" x14ac:dyDescent="0.25">
      <c r="B43" s="98">
        <v>42</v>
      </c>
    </row>
    <row r="44" spans="2:2" ht="15" customHeight="1" x14ac:dyDescent="0.25">
      <c r="B44" s="98">
        <v>43</v>
      </c>
    </row>
    <row r="45" spans="2:2" ht="15" customHeight="1" x14ac:dyDescent="0.25">
      <c r="B45" s="98">
        <v>44</v>
      </c>
    </row>
    <row r="46" spans="2:2" ht="15" customHeight="1" x14ac:dyDescent="0.25">
      <c r="B46" s="98">
        <v>45</v>
      </c>
    </row>
    <row r="47" spans="2:2" ht="15" customHeight="1" x14ac:dyDescent="0.25">
      <c r="B47" s="98">
        <v>46</v>
      </c>
    </row>
    <row r="48" spans="2:2" ht="15" customHeight="1" x14ac:dyDescent="0.25">
      <c r="B48" s="98">
        <v>47</v>
      </c>
    </row>
    <row r="49" spans="2:2" ht="15" customHeight="1" x14ac:dyDescent="0.25">
      <c r="B49" s="98">
        <v>48</v>
      </c>
    </row>
    <row r="50" spans="2:2" ht="15" customHeight="1" x14ac:dyDescent="0.25">
      <c r="B50" s="98">
        <v>49</v>
      </c>
    </row>
    <row r="51" spans="2:2" ht="15" customHeight="1" x14ac:dyDescent="0.25">
      <c r="B51" s="98">
        <v>50</v>
      </c>
    </row>
    <row r="52" spans="2:2" ht="15" customHeight="1" x14ac:dyDescent="0.25">
      <c r="B52" s="98">
        <v>51</v>
      </c>
    </row>
    <row r="53" spans="2:2" ht="15" customHeight="1" x14ac:dyDescent="0.25">
      <c r="B53" s="98">
        <v>52</v>
      </c>
    </row>
    <row r="54" spans="2:2" ht="15" customHeight="1" x14ac:dyDescent="0.25">
      <c r="B54" s="98">
        <v>53</v>
      </c>
    </row>
    <row r="55" spans="2:2" ht="15" customHeight="1" x14ac:dyDescent="0.25">
      <c r="B55" s="98">
        <v>54</v>
      </c>
    </row>
    <row r="56" spans="2:2" ht="15" customHeight="1" x14ac:dyDescent="0.25">
      <c r="B56" s="98">
        <v>55</v>
      </c>
    </row>
    <row r="57" spans="2:2" ht="15" customHeight="1" x14ac:dyDescent="0.25">
      <c r="B57" s="98">
        <v>56</v>
      </c>
    </row>
    <row r="58" spans="2:2" ht="15" customHeight="1" x14ac:dyDescent="0.25">
      <c r="B58" s="98">
        <v>57</v>
      </c>
    </row>
    <row r="59" spans="2:2" ht="15" customHeight="1" x14ac:dyDescent="0.25">
      <c r="B59" s="98">
        <v>58</v>
      </c>
    </row>
    <row r="60" spans="2:2" ht="15" customHeight="1" x14ac:dyDescent="0.25">
      <c r="B60" s="98">
        <v>59</v>
      </c>
    </row>
    <row r="61" spans="2:2" ht="15" customHeight="1" x14ac:dyDescent="0.25">
      <c r="B61" s="98">
        <v>60</v>
      </c>
    </row>
    <row r="62" spans="2:2" ht="15" customHeight="1" x14ac:dyDescent="0.25">
      <c r="B62" s="98">
        <v>61</v>
      </c>
    </row>
    <row r="63" spans="2:2" ht="15" customHeight="1" x14ac:dyDescent="0.25">
      <c r="B63" s="98">
        <v>62</v>
      </c>
    </row>
    <row r="64" spans="2:2" ht="15" customHeight="1" x14ac:dyDescent="0.25">
      <c r="B64" s="98">
        <v>63</v>
      </c>
    </row>
    <row r="65" spans="2:2" ht="15" customHeight="1" x14ac:dyDescent="0.25">
      <c r="B65" s="98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"/>
  <sheetViews>
    <sheetView tabSelected="1" topLeftCell="B1" workbookViewId="0">
      <selection activeCell="I11" sqref="I11"/>
    </sheetView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9.140625" customWidth="1"/>
    <col min="5" max="5" width="30.5703125" customWidth="1"/>
    <col min="6" max="6" width="10.7109375" customWidth="1"/>
    <col min="7" max="9" width="6.7109375" customWidth="1"/>
    <col min="10" max="11" width="1.42578125" customWidth="1"/>
    <col min="12" max="15" width="0.7109375" customWidth="1"/>
    <col min="16" max="16" width="2.42578125" customWidth="1"/>
    <col min="17" max="17" width="2" customWidth="1"/>
    <col min="18" max="18" width="2.5703125" customWidth="1"/>
    <col min="19" max="19" width="9.14062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100"/>
      <c r="H1" s="100"/>
      <c r="I1" s="100"/>
      <c r="J1" s="100"/>
      <c r="K1" s="100"/>
      <c r="L1" s="100"/>
      <c r="M1" s="100"/>
      <c r="N1" s="100"/>
      <c r="O1" s="100"/>
      <c r="Y1" s="101"/>
    </row>
    <row r="2" spans="2:25" ht="12" customHeight="1" x14ac:dyDescent="0.25">
      <c r="G2" s="100"/>
      <c r="H2" s="100"/>
      <c r="I2" s="100"/>
      <c r="J2" s="100"/>
      <c r="K2" s="100"/>
      <c r="L2" s="100"/>
      <c r="M2" s="100"/>
      <c r="N2" s="100"/>
      <c r="O2" s="100"/>
    </row>
    <row r="3" spans="2:25" ht="12" customHeight="1" x14ac:dyDescent="0.25">
      <c r="G3" s="100"/>
      <c r="H3" s="100"/>
      <c r="I3" s="100"/>
      <c r="J3" s="100"/>
      <c r="K3" s="100"/>
      <c r="L3" s="100"/>
      <c r="M3" s="100"/>
      <c r="N3" s="100"/>
      <c r="O3" s="100"/>
    </row>
    <row r="4" spans="2:25" ht="12" customHeight="1" x14ac:dyDescent="0.25">
      <c r="G4" s="100"/>
      <c r="H4" s="100"/>
      <c r="I4" s="100"/>
      <c r="J4" s="100"/>
      <c r="K4" s="100"/>
      <c r="L4" s="100"/>
      <c r="M4" s="100"/>
      <c r="N4" s="100"/>
      <c r="O4" s="100"/>
    </row>
    <row r="5" spans="2:25" ht="23.25" customHeight="1" x14ac:dyDescent="0.25">
      <c r="B5" s="187" t="s">
        <v>78</v>
      </c>
      <c r="C5" s="188"/>
      <c r="D5" s="188"/>
      <c r="E5" s="188"/>
      <c r="F5" s="188"/>
      <c r="G5" s="188"/>
      <c r="H5" s="188"/>
      <c r="I5" s="188"/>
      <c r="J5" s="18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9"/>
    </row>
    <row r="6" spans="2:25" ht="23.25" customHeight="1" x14ac:dyDescent="0.25">
      <c r="B6" s="189"/>
      <c r="C6" s="190"/>
      <c r="D6" s="190"/>
      <c r="E6" s="190"/>
      <c r="F6" s="190"/>
      <c r="G6" s="190"/>
      <c r="H6" s="190"/>
      <c r="I6" s="190"/>
      <c r="J6" s="19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1"/>
    </row>
    <row r="7" spans="2:25" ht="12" customHeight="1" x14ac:dyDescent="0.25">
      <c r="G7" s="100"/>
      <c r="H7" s="100"/>
      <c r="I7" s="100"/>
      <c r="J7" s="100"/>
      <c r="K7" s="100"/>
      <c r="L7" s="100"/>
      <c r="M7" s="100"/>
      <c r="N7" s="100"/>
      <c r="O7" s="100"/>
      <c r="S7" s="184" t="s">
        <v>67</v>
      </c>
      <c r="T7" s="185"/>
      <c r="U7" s="185"/>
      <c r="V7" s="185"/>
      <c r="W7" s="185"/>
      <c r="X7" s="186"/>
    </row>
    <row r="8" spans="2:25" ht="12" customHeight="1" x14ac:dyDescent="0.25">
      <c r="B8" s="102" t="s">
        <v>68</v>
      </c>
      <c r="C8" s="103">
        <v>1</v>
      </c>
      <c r="D8" s="104">
        <f t="shared" ref="D8:D15" si="0">VLOOKUP(C8,$V$8:$X$200,2,FALSE)</f>
        <v>3498</v>
      </c>
      <c r="E8" s="105" t="str">
        <f>IF(ISBLANK(D8),"",IF(EXACT(D8,"-"),"BYE",VLOOKUP(D8,Inscripcion!$A$1:$E$200,2,FALSE)))</f>
        <v>Jaydelinne Shanney Baker Crawford</v>
      </c>
      <c r="F8" s="106" t="str">
        <f>IF(EXACT(D8,"-"),"",VLOOKUP(D8,Inscripcion!$A$1:$E$200,3,FALSE))</f>
        <v>Aserrí</v>
      </c>
      <c r="G8" s="107">
        <v>3498</v>
      </c>
      <c r="H8" s="107"/>
      <c r="I8" s="107"/>
      <c r="J8" s="107"/>
      <c r="K8" s="107"/>
      <c r="L8" s="100"/>
      <c r="M8" s="100"/>
      <c r="P8" s="108" t="s">
        <v>69</v>
      </c>
      <c r="Q8" s="102">
        <v>1</v>
      </c>
      <c r="R8" s="109" t="s">
        <v>59</v>
      </c>
      <c r="S8" s="110">
        <v>3498</v>
      </c>
      <c r="T8" s="111" t="str">
        <f>IF(ISBLANK(S8),"",VLOOKUP(S8,Inscripcion!$A$1:$E$200,2,FALSE))</f>
        <v>Jaydelinne Shanney Baker Crawford</v>
      </c>
      <c r="U8" s="106" t="str">
        <f>IF(ISBLANK(S8),"",VLOOKUP(S8,Inscripcion!$A$1:$E$200,3,FALSE))</f>
        <v>Aserrí</v>
      </c>
      <c r="V8" s="112">
        <f>VLOOKUP(R8,Rifa!$A$1:$C$100,2,FALSE)</f>
        <v>1</v>
      </c>
      <c r="W8" s="113">
        <f>IF(ISBLANK(S8), "-", S8)</f>
        <v>3498</v>
      </c>
      <c r="X8" s="114" t="str">
        <f>IF(V8=0,0,IF(V8&lt;5,"UP","DO"))</f>
        <v>UP</v>
      </c>
    </row>
    <row r="9" spans="2:25" ht="12" customHeight="1" x14ac:dyDescent="0.25">
      <c r="B9" s="115" t="s">
        <v>70</v>
      </c>
      <c r="C9" s="103">
        <v>2</v>
      </c>
      <c r="D9" s="104">
        <f t="shared" si="0"/>
        <v>4047</v>
      </c>
      <c r="E9" s="105" t="str">
        <f>IF(ISBLANK(D9),"",IF(EXACT(D9,"-"),"BYE",VLOOKUP(D9,Inscripcion!$A$1:$E$200,2,FALSE)))</f>
        <v>Mariangel Jimenez Quesada</v>
      </c>
      <c r="F9" s="106" t="str">
        <f>IF(EXACT(D9,"-"),"",VLOOKUP(D9,Inscripcion!$A$1:$E$200,3,FALSE))</f>
        <v>Esparza</v>
      </c>
      <c r="G9" s="116"/>
      <c r="H9" s="107">
        <v>3498</v>
      </c>
      <c r="I9" s="107"/>
      <c r="J9" s="107"/>
      <c r="K9" s="107"/>
      <c r="L9" s="100"/>
      <c r="M9" s="100"/>
      <c r="P9" s="117" t="s">
        <v>69</v>
      </c>
      <c r="Q9" s="118">
        <v>2</v>
      </c>
      <c r="R9" s="119" t="s">
        <v>66</v>
      </c>
      <c r="S9" s="120">
        <v>3909</v>
      </c>
      <c r="T9" s="111" t="str">
        <f>IF(ISBLANK(S9),"",VLOOKUP(S9,Inscripcion!$A$1:$E$200,2,FALSE))</f>
        <v>Galilea Muñoz Cordoba</v>
      </c>
      <c r="U9" s="106" t="str">
        <f>IF(ISBLANK(S9),"",VLOOKUP(S9,Inscripcion!$A$1:$E$200,3,FALSE))</f>
        <v>Esparza</v>
      </c>
      <c r="V9" s="112">
        <f>VLOOKUP(R9,Rifa!$A$1:$C$100,2,FALSE)</f>
        <v>8</v>
      </c>
      <c r="W9" s="113">
        <f>IF(ISBLANK(S9), "-", S9)</f>
        <v>3909</v>
      </c>
      <c r="X9" s="114" t="str">
        <f>IF(V9=0,0,IF(V9&lt;5,"UP","DO"))</f>
        <v>DO</v>
      </c>
    </row>
    <row r="10" spans="2:25" ht="12" customHeight="1" x14ac:dyDescent="0.25">
      <c r="B10" s="115" t="s">
        <v>70</v>
      </c>
      <c r="C10" s="103">
        <v>3</v>
      </c>
      <c r="D10" s="104">
        <f t="shared" si="0"/>
        <v>3907</v>
      </c>
      <c r="E10" s="111" t="str">
        <f>IF(ISBLANK(D10),"",IF(EXACT(D10,"-"),"BYE",VLOOKUP(D10,Inscripcion!$A$1:$E$200,2,FALSE)))</f>
        <v>Luciana Cascante Barboza</v>
      </c>
      <c r="F10" s="106" t="str">
        <f>IF(EXACT(D10,"-"),"",VLOOKUP(D10,Inscripcion!$A$1:$E$200,3,FALSE))</f>
        <v>Aserrí</v>
      </c>
      <c r="G10" s="121">
        <v>3915</v>
      </c>
      <c r="H10" s="122"/>
      <c r="I10" s="107"/>
      <c r="J10" s="107"/>
      <c r="K10" s="107"/>
      <c r="L10" s="100"/>
      <c r="M10" s="100"/>
      <c r="N10" s="100"/>
      <c r="O10" s="100"/>
      <c r="P10" s="123" t="s">
        <v>69</v>
      </c>
      <c r="Q10" s="124">
        <v>3</v>
      </c>
      <c r="R10" s="125" t="s">
        <v>62</v>
      </c>
      <c r="S10" s="120">
        <v>3915</v>
      </c>
      <c r="T10" s="111" t="str">
        <f>IF(ISBLANK(S10),"",VLOOKUP(S10,Inscripcion!$A$1:$E$200,2,FALSE))</f>
        <v>Fiorella Hernandez Lascarez</v>
      </c>
      <c r="U10" s="106" t="str">
        <f>IF(ISBLANK(S10),"",VLOOKUP(S10,Inscripcion!$A$1:$E$200,3,FALSE))</f>
        <v>San Jose</v>
      </c>
      <c r="V10" s="112">
        <f>VLOOKUP(R10,Rifa!$A$1:$C$100,2,FALSE)</f>
        <v>4</v>
      </c>
      <c r="W10" s="113">
        <f>IF(ISBLANK(S10), "-", S10)</f>
        <v>3915</v>
      </c>
      <c r="X10" s="114" t="str">
        <f>IF(V10=0,0,IF(V10&lt;5,"UP","DO"))</f>
        <v>UP</v>
      </c>
      <c r="Y10" s="126"/>
    </row>
    <row r="11" spans="2:25" ht="12" customHeight="1" x14ac:dyDescent="0.25">
      <c r="B11" s="127" t="s">
        <v>71</v>
      </c>
      <c r="C11" s="128">
        <v>4</v>
      </c>
      <c r="D11" s="129">
        <f t="shared" si="0"/>
        <v>3915</v>
      </c>
      <c r="E11" s="130" t="str">
        <f>IF(ISBLANK(D11),"",IF(EXACT(D11,"-"),"BYE",VLOOKUP(D11,Inscripcion!$A$1:$E$200,2,FALSE)))</f>
        <v>Fiorella Hernandez Lascarez</v>
      </c>
      <c r="F11" s="131" t="str">
        <f>IF(EXACT(D11,"-"),"",VLOOKUP(D11,Inscripcion!$A$1:$E$200,3,FALSE))</f>
        <v>San Jose</v>
      </c>
      <c r="G11" s="107"/>
      <c r="H11" s="132"/>
      <c r="I11" s="107">
        <v>3909</v>
      </c>
      <c r="J11" s="107"/>
      <c r="K11" s="107"/>
      <c r="L11" s="100"/>
      <c r="M11" s="100"/>
      <c r="N11" s="100"/>
      <c r="O11" s="100"/>
      <c r="P11" s="133" t="s">
        <v>69</v>
      </c>
      <c r="Q11" s="134">
        <v>4</v>
      </c>
      <c r="R11" s="135" t="s">
        <v>63</v>
      </c>
      <c r="S11" s="136">
        <v>3828</v>
      </c>
      <c r="T11" s="137" t="str">
        <f>IF(ISBLANK(S11),"",VLOOKUP(S11,Inscripcion!$A$1:$E$200,2,FALSE))</f>
        <v>Amanda Chen Cen</v>
      </c>
      <c r="U11" s="138" t="str">
        <f>IF(ISBLANK(S11),"",VLOOKUP(S11,Inscripcion!$A$1:$E$200,3,FALSE))</f>
        <v>Escazu</v>
      </c>
      <c r="V11" s="112">
        <f>VLOOKUP(R11,Rifa!$A$1:$C$100,2,FALSE)</f>
        <v>5</v>
      </c>
      <c r="W11" s="113">
        <f>IF(ISBLANK(S11), "-", S11)</f>
        <v>3828</v>
      </c>
      <c r="X11" s="114" t="str">
        <f>IF(V11=0,0,IF(V11&lt;5,"UP","DO"))</f>
        <v>DO</v>
      </c>
      <c r="Y11" s="126"/>
    </row>
    <row r="12" spans="2:25" ht="12" customHeight="1" x14ac:dyDescent="0.25">
      <c r="B12" s="139" t="s">
        <v>71</v>
      </c>
      <c r="C12" s="140">
        <v>5</v>
      </c>
      <c r="D12" s="141">
        <f t="shared" si="0"/>
        <v>3828</v>
      </c>
      <c r="E12" s="142" t="str">
        <f>IF(ISBLANK(D12),"",IF(EXACT(D12,"-"),"BYE",VLOOKUP(D12,Inscripcion!$A$1:$E$200,2,FALSE)))</f>
        <v>Amanda Chen Cen</v>
      </c>
      <c r="F12" s="143" t="str">
        <f>IF(EXACT(D12,"-"),"",VLOOKUP(D12,Inscripcion!$A$1:$E$200,3,FALSE))</f>
        <v>Escazu</v>
      </c>
      <c r="G12" s="107">
        <v>3918</v>
      </c>
      <c r="H12" s="132"/>
      <c r="I12" s="144"/>
      <c r="J12" s="107"/>
      <c r="K12" s="107"/>
      <c r="L12" s="100"/>
      <c r="M12" s="100"/>
      <c r="N12" s="100"/>
      <c r="O12" s="100"/>
      <c r="P12" s="145"/>
      <c r="Q12" s="145"/>
      <c r="R12" s="145"/>
      <c r="S12" s="146"/>
      <c r="T12" s="147"/>
      <c r="U12" s="148"/>
      <c r="V12" s="149"/>
      <c r="W12" s="150"/>
      <c r="X12" s="145"/>
      <c r="Y12" s="126"/>
    </row>
    <row r="13" spans="2:25" ht="12" customHeight="1" x14ac:dyDescent="0.25">
      <c r="B13" s="115" t="s">
        <v>70</v>
      </c>
      <c r="C13" s="103">
        <v>6</v>
      </c>
      <c r="D13" s="104">
        <f t="shared" si="0"/>
        <v>3918</v>
      </c>
      <c r="E13" s="105" t="str">
        <f>IF(ISBLANK(D13),"",IF(EXACT(D13,"-"),"BYE",VLOOKUP(D13,Inscripcion!$A$1:$E$200,2,FALSE)))</f>
        <v>Mariana Soto Calderon</v>
      </c>
      <c r="F13" s="106" t="str">
        <f>IF(EXACT(D13,"-"),"",VLOOKUP(D13,Inscripcion!$A$1:$E$200,3,FALSE))</f>
        <v>Esparza</v>
      </c>
      <c r="G13" s="116"/>
      <c r="H13" s="151">
        <v>3909</v>
      </c>
      <c r="I13" s="107"/>
      <c r="J13" s="107"/>
      <c r="K13" s="107"/>
      <c r="L13" s="100"/>
      <c r="M13" s="100"/>
      <c r="N13" s="100"/>
      <c r="O13" s="100"/>
      <c r="P13" s="152"/>
      <c r="Q13" s="152"/>
      <c r="R13" s="152"/>
      <c r="S13" s="184" t="s">
        <v>72</v>
      </c>
      <c r="T13" s="185"/>
      <c r="U13" s="185"/>
      <c r="V13" s="185"/>
      <c r="W13" s="185"/>
      <c r="X13" s="186"/>
      <c r="Y13" s="126"/>
    </row>
    <row r="14" spans="2:25" ht="12" customHeight="1" x14ac:dyDescent="0.25">
      <c r="B14" s="115" t="s">
        <v>70</v>
      </c>
      <c r="C14" s="103">
        <v>7</v>
      </c>
      <c r="D14" s="104">
        <f t="shared" si="0"/>
        <v>3829</v>
      </c>
      <c r="E14" s="111" t="str">
        <f>IF(ISBLANK(D14),"",IF(EXACT(D14,"-"),"BYE",VLOOKUP(D14,Inscripcion!$A$1:$E$200,2,FALSE)))</f>
        <v>Andrea Ramirez Jaimez</v>
      </c>
      <c r="F14" s="106" t="str">
        <f>IF(EXACT(D14,"-"),"",VLOOKUP(D14,Inscripcion!$A$1:$E$200,3,FALSE))</f>
        <v>Escazu</v>
      </c>
      <c r="G14" s="121">
        <v>3909</v>
      </c>
      <c r="H14" s="107"/>
      <c r="I14" s="107"/>
      <c r="J14" s="107"/>
      <c r="K14" s="107"/>
      <c r="L14" s="100"/>
      <c r="M14" s="100"/>
      <c r="N14" s="100"/>
      <c r="O14" s="100"/>
      <c r="P14" s="153" t="s">
        <v>69</v>
      </c>
      <c r="Q14" s="154">
        <v>1</v>
      </c>
      <c r="R14" s="155" t="s">
        <v>64</v>
      </c>
      <c r="S14" s="110">
        <v>3829</v>
      </c>
      <c r="T14" s="111" t="str">
        <f>IF(ISBLANK(S14),"",VLOOKUP(S14,Inscripcion!$A$1:$E$200,2,FALSE))</f>
        <v>Andrea Ramirez Jaimez</v>
      </c>
      <c r="U14" s="106" t="str">
        <f>IF(ISBLANK(S14),"",VLOOKUP(S14,Inscripcion!$A$1:$E$200,3,FALSE))</f>
        <v>Escazu</v>
      </c>
      <c r="V14" s="112">
        <v>7</v>
      </c>
      <c r="W14" s="113">
        <f>IF(ISBLANK(S14), "-", S14)</f>
        <v>3829</v>
      </c>
      <c r="X14" s="114" t="str">
        <f>IF(X8="","",IF(X8="UP","DO",IF(X8="DO","UP","")))</f>
        <v>DO</v>
      </c>
      <c r="Y14" s="126"/>
    </row>
    <row r="15" spans="2:25" ht="12" customHeight="1" x14ac:dyDescent="0.25">
      <c r="B15" s="102" t="s">
        <v>73</v>
      </c>
      <c r="C15" s="156">
        <v>8</v>
      </c>
      <c r="D15" s="104">
        <f t="shared" si="0"/>
        <v>3909</v>
      </c>
      <c r="E15" s="137" t="str">
        <f>IF(ISBLANK(D15),"",IF(EXACT(D15,"-"),"BYE",VLOOKUP(D15,Inscripcion!$A$1:$E$200,2,FALSE)))</f>
        <v>Galilea Muñoz Cordoba</v>
      </c>
      <c r="F15" s="138" t="str">
        <f>IF(EXACT(D15,"-"),"",VLOOKUP(D15,Inscripcion!$A$1:$E$200,3,FALSE))</f>
        <v>Esparza</v>
      </c>
      <c r="G15" s="107"/>
      <c r="H15" s="107"/>
      <c r="I15" s="107"/>
      <c r="J15" s="107"/>
      <c r="K15" s="107"/>
      <c r="L15" s="100"/>
      <c r="M15" s="100"/>
      <c r="N15" s="100"/>
      <c r="O15" s="100"/>
      <c r="P15" s="157" t="s">
        <v>69</v>
      </c>
      <c r="Q15" s="158">
        <v>2</v>
      </c>
      <c r="R15" s="159" t="s">
        <v>61</v>
      </c>
      <c r="S15" s="120">
        <v>3907</v>
      </c>
      <c r="T15" s="111" t="str">
        <f>IF(ISBLANK(S15),"",VLOOKUP(S15,Inscripcion!$A$1:$E$200,2,FALSE))</f>
        <v>Luciana Cascante Barboza</v>
      </c>
      <c r="U15" s="106" t="str">
        <f>IF(ISBLANK(S15),"",VLOOKUP(S15,Inscripcion!$A$1:$E$200,3,FALSE))</f>
        <v>Aserrí</v>
      </c>
      <c r="V15" s="112">
        <f>VLOOKUP(R15,Rifa!$A$1:$C$100,2,FALSE)</f>
        <v>3</v>
      </c>
      <c r="W15" s="113">
        <f>IF(ISBLANK(S15), "-", S15)</f>
        <v>3907</v>
      </c>
      <c r="X15" s="160" t="str">
        <f>IF(X9="","",IF(X9="UP","DO",IF(X9="DO","UP","")))</f>
        <v>UP</v>
      </c>
      <c r="Y15" s="126"/>
    </row>
    <row r="16" spans="2:25" ht="12" customHeight="1" x14ac:dyDescent="0.25">
      <c r="B16" s="161"/>
      <c r="C16" s="162"/>
      <c r="D16" s="150"/>
      <c r="E16" s="147"/>
      <c r="F16" s="148"/>
      <c r="G16" s="163"/>
      <c r="H16" s="163"/>
      <c r="I16" s="163"/>
      <c r="J16" s="163"/>
      <c r="K16" s="163"/>
      <c r="L16" s="100"/>
      <c r="M16" s="100"/>
      <c r="N16" s="100"/>
      <c r="O16" s="100"/>
      <c r="P16" s="157" t="s">
        <v>69</v>
      </c>
      <c r="Q16" s="158">
        <v>3</v>
      </c>
      <c r="R16" s="159" t="s">
        <v>65</v>
      </c>
      <c r="S16" s="120">
        <v>3918</v>
      </c>
      <c r="T16" s="111" t="str">
        <f>IF(ISBLANK(S16),"",VLOOKUP(S16,Inscripcion!$A$1:$E$200,2,FALSE))</f>
        <v>Mariana Soto Calderon</v>
      </c>
      <c r="U16" s="106" t="str">
        <f>IF(ISBLANK(S16),"",VLOOKUP(S16,Inscripcion!$A$1:$E$200,3,FALSE))</f>
        <v>Esparza</v>
      </c>
      <c r="V16" s="112">
        <v>6</v>
      </c>
      <c r="W16" s="113">
        <f>IF(ISBLANK(S16), "-", S16)</f>
        <v>3918</v>
      </c>
      <c r="X16" s="160" t="str">
        <f>IF(X10="","",IF(X10="UP","DO",IF(X10="DO","UP","")))</f>
        <v>DO</v>
      </c>
      <c r="Y16" s="126"/>
    </row>
    <row r="17" spans="2:25" ht="12" customHeight="1" x14ac:dyDescent="0.25">
      <c r="B17" s="150"/>
      <c r="C17" s="162"/>
      <c r="D17" s="150"/>
      <c r="E17" s="147"/>
      <c r="F17" s="148"/>
      <c r="G17" s="163"/>
      <c r="H17" s="163"/>
      <c r="I17" s="163"/>
      <c r="J17" s="163"/>
      <c r="K17" s="163"/>
      <c r="L17" s="100"/>
      <c r="M17" s="100"/>
      <c r="N17" s="100"/>
      <c r="O17" s="100"/>
      <c r="P17" s="164" t="s">
        <v>69</v>
      </c>
      <c r="Q17" s="165">
        <v>4</v>
      </c>
      <c r="R17" s="166" t="s">
        <v>60</v>
      </c>
      <c r="S17" s="136">
        <v>4047</v>
      </c>
      <c r="T17" s="137" t="str">
        <f>IF(ISBLANK(S17),"",VLOOKUP(S17,Inscripcion!$A$1:$E$200,2,FALSE))</f>
        <v>Mariangel Jimenez Quesada</v>
      </c>
      <c r="U17" s="138" t="str">
        <f>IF(ISBLANK(S17),"",VLOOKUP(S17,Inscripcion!$A$1:$E$200,3,FALSE))</f>
        <v>Esparza</v>
      </c>
      <c r="V17" s="112">
        <f>VLOOKUP(R17,Rifa!$A$1:$C$100,2,FALSE)</f>
        <v>2</v>
      </c>
      <c r="W17" s="113">
        <f>IF(ISBLANK(S17), "-", S17)</f>
        <v>4047</v>
      </c>
      <c r="X17" s="167" t="str">
        <f>IF(X11="","",IF(X11="UP","DO",IF(X11="DO","UP","")))</f>
        <v>UP</v>
      </c>
      <c r="Y17" s="126"/>
    </row>
    <row r="18" spans="2:25" ht="12" customHeight="1" x14ac:dyDescent="0.25">
      <c r="B18" s="150"/>
      <c r="C18" s="162"/>
      <c r="D18" s="150"/>
      <c r="E18" s="147"/>
      <c r="F18" s="148"/>
      <c r="G18" s="163"/>
      <c r="H18" s="163"/>
      <c r="I18" s="163"/>
      <c r="J18" s="163"/>
      <c r="K18" s="163"/>
      <c r="L18" s="100"/>
      <c r="M18" s="168"/>
      <c r="N18" s="168"/>
      <c r="O18" s="168"/>
      <c r="P18" s="169"/>
      <c r="Q18" s="169"/>
      <c r="R18" s="169"/>
      <c r="S18" s="146"/>
      <c r="T18" s="147"/>
      <c r="U18" s="148"/>
      <c r="V18" s="149"/>
      <c r="W18" s="150"/>
      <c r="X18" s="145"/>
      <c r="Y18" s="126"/>
    </row>
    <row r="19" spans="2:25" ht="12" customHeight="1" x14ac:dyDescent="0.25">
      <c r="B19" s="145"/>
      <c r="C19" s="162"/>
      <c r="D19" s="150"/>
      <c r="E19" s="147"/>
      <c r="F19" s="148"/>
      <c r="G19" s="163"/>
      <c r="H19" s="163"/>
      <c r="I19" s="163"/>
      <c r="J19" s="163"/>
      <c r="K19" s="163"/>
      <c r="L19" s="100"/>
      <c r="M19" s="100"/>
      <c r="N19" s="100"/>
      <c r="O19" s="100"/>
      <c r="P19" s="169"/>
      <c r="Q19" s="169"/>
      <c r="R19" s="169"/>
      <c r="S19" s="146"/>
      <c r="T19" s="147"/>
      <c r="U19" s="148"/>
      <c r="V19" s="149"/>
      <c r="W19" s="150"/>
      <c r="X19" s="145"/>
      <c r="Y19" s="126"/>
    </row>
    <row r="20" spans="2:25" ht="12" customHeight="1" x14ac:dyDescent="0.25">
      <c r="B20" s="145"/>
      <c r="C20" s="162"/>
      <c r="D20" s="150"/>
      <c r="E20" s="147"/>
      <c r="F20" s="148"/>
      <c r="G20" s="163"/>
      <c r="H20" s="163"/>
      <c r="I20" s="163"/>
      <c r="J20" s="163"/>
      <c r="K20" s="163"/>
      <c r="L20" s="100"/>
      <c r="M20" s="100"/>
      <c r="N20" s="100"/>
      <c r="O20" s="100"/>
      <c r="P20" s="169"/>
      <c r="Q20" s="169"/>
      <c r="R20" s="169"/>
      <c r="S20" s="146"/>
      <c r="T20" s="147"/>
      <c r="U20" s="148"/>
      <c r="V20" s="150">
        <v>1</v>
      </c>
      <c r="W20" s="168" t="s">
        <v>74</v>
      </c>
      <c r="X20" s="145"/>
      <c r="Y20" s="100"/>
    </row>
    <row r="21" spans="2:25" ht="12" customHeight="1" x14ac:dyDescent="0.25">
      <c r="B21" s="150"/>
      <c r="C21" s="162"/>
      <c r="D21" s="150"/>
      <c r="E21" s="147"/>
      <c r="F21" s="148"/>
      <c r="G21" s="163"/>
      <c r="H21" s="163"/>
      <c r="I21" s="163"/>
      <c r="J21" s="163"/>
      <c r="K21" s="163"/>
      <c r="L21" s="100"/>
      <c r="M21" s="100"/>
      <c r="N21" s="100"/>
      <c r="O21" s="100"/>
      <c r="P21" s="169"/>
      <c r="Q21" s="169"/>
      <c r="R21" s="169"/>
      <c r="S21" s="146"/>
      <c r="T21" s="147"/>
      <c r="U21" s="148"/>
      <c r="V21" s="150">
        <v>2</v>
      </c>
      <c r="W21" s="168" t="s">
        <v>74</v>
      </c>
      <c r="X21" s="145"/>
      <c r="Y21" s="100"/>
    </row>
    <row r="22" spans="2:25" ht="12" customHeight="1" x14ac:dyDescent="0.25">
      <c r="B22" s="150"/>
      <c r="C22" s="162"/>
      <c r="D22" s="150"/>
      <c r="E22" s="147"/>
      <c r="F22" s="148"/>
      <c r="G22" s="163"/>
      <c r="H22" s="163"/>
      <c r="I22" s="163"/>
      <c r="J22" s="163"/>
      <c r="K22" s="163"/>
      <c r="L22" s="100"/>
      <c r="M22" s="100"/>
      <c r="N22" s="100"/>
      <c r="O22" s="100"/>
      <c r="V22" s="150">
        <v>3</v>
      </c>
      <c r="W22" s="168" t="s">
        <v>74</v>
      </c>
      <c r="Y22" s="100"/>
    </row>
    <row r="23" spans="2:25" ht="12" customHeight="1" x14ac:dyDescent="0.25">
      <c r="B23" s="145"/>
      <c r="C23" s="162"/>
      <c r="D23" s="150"/>
      <c r="E23" s="147"/>
      <c r="F23" s="148"/>
      <c r="G23" s="163"/>
      <c r="H23" s="163"/>
      <c r="I23" s="163"/>
      <c r="J23" s="163"/>
      <c r="K23" s="163"/>
      <c r="L23" s="100"/>
      <c r="M23" s="100"/>
      <c r="N23" s="100"/>
      <c r="O23" s="100"/>
      <c r="V23" s="150">
        <v>4</v>
      </c>
      <c r="W23" s="168" t="s">
        <v>74</v>
      </c>
      <c r="Y23" s="100"/>
    </row>
    <row r="24" spans="2:25" ht="12" customHeight="1" x14ac:dyDescent="0.25">
      <c r="B24" s="161"/>
      <c r="C24" s="162"/>
      <c r="D24" s="150"/>
      <c r="E24" s="147"/>
      <c r="F24" s="148"/>
      <c r="G24" s="163"/>
      <c r="H24" s="163"/>
      <c r="I24" s="163"/>
      <c r="J24" s="163"/>
      <c r="K24" s="163"/>
      <c r="L24" s="163"/>
      <c r="M24" s="163"/>
      <c r="N24" s="100"/>
      <c r="O24" s="100"/>
      <c r="V24" s="150">
        <v>5</v>
      </c>
      <c r="W24" s="168" t="s">
        <v>74</v>
      </c>
      <c r="Y24" s="100"/>
    </row>
    <row r="25" spans="2:25" ht="12" customHeight="1" x14ac:dyDescent="0.25">
      <c r="B25" s="150"/>
      <c r="C25" s="162"/>
      <c r="D25" s="150"/>
      <c r="E25" s="170"/>
      <c r="F25" s="171"/>
      <c r="G25" s="163"/>
      <c r="H25" s="163"/>
      <c r="I25" s="163"/>
      <c r="J25" s="163"/>
      <c r="K25" s="163"/>
      <c r="L25" s="163"/>
      <c r="M25" s="163"/>
      <c r="N25" s="100"/>
      <c r="O25" s="100"/>
      <c r="V25" s="150">
        <v>6</v>
      </c>
      <c r="W25" s="168" t="s">
        <v>74</v>
      </c>
      <c r="Y25" s="101"/>
    </row>
    <row r="26" spans="2:25" ht="12" customHeight="1" x14ac:dyDescent="0.25">
      <c r="B26" s="150"/>
      <c r="C26" s="162"/>
      <c r="D26" s="150"/>
      <c r="E26" s="147"/>
      <c r="F26" s="148"/>
      <c r="G26" s="163"/>
      <c r="H26" s="163"/>
      <c r="I26" s="163"/>
      <c r="J26" s="163"/>
      <c r="K26" s="163"/>
      <c r="L26" s="163"/>
      <c r="M26" s="163"/>
      <c r="N26" s="100"/>
      <c r="O26" s="100"/>
      <c r="V26" s="150">
        <v>7</v>
      </c>
      <c r="W26" s="168" t="s">
        <v>74</v>
      </c>
      <c r="Y26" s="101"/>
    </row>
    <row r="27" spans="2:25" ht="12" customHeight="1" x14ac:dyDescent="0.25">
      <c r="B27" s="150"/>
      <c r="C27" s="162"/>
      <c r="D27" s="150"/>
      <c r="E27" s="147"/>
      <c r="F27" s="148"/>
      <c r="G27" s="163"/>
      <c r="H27" s="163"/>
      <c r="I27" s="163"/>
      <c r="J27" s="163"/>
      <c r="K27" s="163"/>
      <c r="L27" s="163"/>
      <c r="M27" s="163"/>
      <c r="N27" s="100"/>
      <c r="O27" s="100"/>
      <c r="V27" s="150">
        <v>8</v>
      </c>
      <c r="W27" s="168" t="s">
        <v>74</v>
      </c>
      <c r="Y27" s="172"/>
    </row>
    <row r="28" spans="2:25" ht="12" customHeight="1" x14ac:dyDescent="0.25">
      <c r="B28" s="145"/>
      <c r="C28" s="162"/>
      <c r="D28" s="150"/>
      <c r="E28" s="147"/>
      <c r="F28" s="148"/>
      <c r="G28" s="163"/>
      <c r="H28" s="163"/>
      <c r="I28" s="163"/>
      <c r="J28" s="163"/>
      <c r="K28" s="163"/>
      <c r="L28" s="163"/>
      <c r="M28" s="163"/>
      <c r="N28" s="100"/>
      <c r="O28" s="100"/>
    </row>
    <row r="29" spans="2:25" ht="12" customHeight="1" x14ac:dyDescent="0.25">
      <c r="B29" s="150"/>
      <c r="C29" s="162"/>
      <c r="D29" s="150"/>
      <c r="E29" s="147"/>
      <c r="F29" s="148"/>
      <c r="G29" s="163"/>
      <c r="H29" s="163"/>
      <c r="I29" s="163"/>
      <c r="J29" s="163"/>
      <c r="K29" s="163"/>
      <c r="L29" s="163"/>
      <c r="M29" s="163"/>
      <c r="N29" s="100"/>
      <c r="O29" s="100"/>
    </row>
    <row r="30" spans="2:25" ht="12" customHeight="1" x14ac:dyDescent="0.25">
      <c r="B30" s="150"/>
      <c r="C30" s="162"/>
      <c r="D30" s="150"/>
      <c r="E30" s="173"/>
      <c r="F30" s="174"/>
      <c r="G30" s="163"/>
      <c r="H30" s="163"/>
      <c r="I30" s="163"/>
      <c r="J30" s="163"/>
      <c r="K30" s="163"/>
      <c r="L30" s="163"/>
      <c r="M30" s="163"/>
      <c r="N30" s="100"/>
      <c r="O30" s="100"/>
    </row>
    <row r="31" spans="2:25" ht="12" customHeight="1" x14ac:dyDescent="0.25">
      <c r="B31" s="145"/>
      <c r="C31" s="162"/>
      <c r="D31" s="150"/>
      <c r="E31" s="147"/>
      <c r="F31" s="148"/>
      <c r="G31" s="163"/>
      <c r="H31" s="163"/>
      <c r="I31" s="163"/>
      <c r="J31" s="163"/>
      <c r="K31" s="163"/>
      <c r="L31" s="163"/>
      <c r="M31" s="163"/>
      <c r="N31" s="100"/>
      <c r="O31" s="100"/>
    </row>
    <row r="32" spans="2:25" ht="12" customHeight="1" x14ac:dyDescent="0.25">
      <c r="B32" s="145"/>
      <c r="C32" s="162"/>
      <c r="D32" s="150"/>
      <c r="E32" s="147"/>
      <c r="F32" s="148"/>
      <c r="G32" s="163"/>
      <c r="H32" s="163"/>
      <c r="I32" s="163"/>
      <c r="J32" s="163"/>
      <c r="K32" s="163"/>
      <c r="L32" s="163"/>
      <c r="M32" s="163"/>
      <c r="N32" s="100"/>
      <c r="O32" s="100"/>
    </row>
    <row r="33" spans="2:25" ht="12" customHeight="1" x14ac:dyDescent="0.25">
      <c r="B33" s="150"/>
      <c r="C33" s="162"/>
      <c r="D33" s="150"/>
      <c r="E33" s="170"/>
      <c r="F33" s="171"/>
      <c r="G33" s="163"/>
      <c r="H33" s="163"/>
      <c r="I33" s="163"/>
      <c r="J33" s="163"/>
      <c r="K33" s="163"/>
      <c r="L33" s="163"/>
      <c r="M33" s="163"/>
      <c r="N33" s="100"/>
      <c r="O33" s="100"/>
      <c r="S33" s="100"/>
      <c r="X33" s="100"/>
    </row>
    <row r="34" spans="2:25" ht="12" customHeight="1" x14ac:dyDescent="0.25">
      <c r="B34" s="150"/>
      <c r="C34" s="162"/>
      <c r="D34" s="150"/>
      <c r="E34" s="147"/>
      <c r="F34" s="148"/>
      <c r="G34" s="163"/>
      <c r="H34" s="163"/>
      <c r="I34" s="163"/>
      <c r="J34" s="163"/>
      <c r="K34" s="163"/>
      <c r="L34" s="163"/>
      <c r="M34" s="163"/>
      <c r="N34" s="100"/>
      <c r="O34" s="100"/>
      <c r="S34" s="100"/>
      <c r="X34" s="100"/>
    </row>
    <row r="35" spans="2:25" ht="12" customHeight="1" x14ac:dyDescent="0.25">
      <c r="B35" s="145"/>
      <c r="C35" s="162"/>
      <c r="D35" s="150"/>
      <c r="E35" s="147"/>
      <c r="F35" s="148"/>
      <c r="G35" s="163"/>
      <c r="H35" s="163"/>
      <c r="I35" s="163"/>
      <c r="J35" s="163"/>
      <c r="K35" s="163"/>
      <c r="L35" s="163"/>
      <c r="M35" s="163"/>
      <c r="N35" s="100"/>
      <c r="O35" s="100"/>
      <c r="S35" s="100"/>
      <c r="X35" s="100"/>
    </row>
    <row r="36" spans="2:25" ht="12" customHeight="1" x14ac:dyDescent="0.25">
      <c r="B36" s="150"/>
      <c r="C36" s="162"/>
      <c r="D36" s="150"/>
      <c r="E36" s="147"/>
      <c r="F36" s="148"/>
      <c r="G36" s="163"/>
      <c r="H36" s="163"/>
      <c r="I36" s="163"/>
      <c r="J36" s="163"/>
      <c r="K36" s="163"/>
      <c r="L36" s="163"/>
      <c r="M36" s="163"/>
      <c r="N36" s="100"/>
      <c r="O36" s="100"/>
      <c r="S36" s="100"/>
      <c r="X36" s="100"/>
    </row>
    <row r="37" spans="2:25" ht="12" customHeight="1" x14ac:dyDescent="0.25">
      <c r="B37" s="150"/>
      <c r="C37" s="162"/>
      <c r="D37" s="150"/>
      <c r="E37" s="147"/>
      <c r="F37" s="148"/>
      <c r="G37" s="163"/>
      <c r="H37" s="163"/>
      <c r="I37" s="163"/>
      <c r="J37" s="163"/>
      <c r="K37" s="163"/>
      <c r="L37" s="163"/>
      <c r="M37" s="163"/>
      <c r="N37" s="100"/>
      <c r="O37" s="100"/>
      <c r="P37" s="101"/>
      <c r="Q37" s="101"/>
      <c r="R37" s="101"/>
      <c r="S37" s="101"/>
      <c r="T37" s="101"/>
      <c r="U37" s="175"/>
      <c r="V37" s="101"/>
      <c r="W37" s="101"/>
      <c r="X37" s="101"/>
    </row>
    <row r="38" spans="2:25" ht="12" customHeight="1" x14ac:dyDescent="0.25">
      <c r="B38" s="150"/>
      <c r="C38" s="162"/>
      <c r="D38" s="150"/>
      <c r="E38" s="173"/>
      <c r="F38" s="174"/>
      <c r="G38" s="163"/>
      <c r="H38" s="163"/>
      <c r="I38" s="163"/>
      <c r="J38" s="163"/>
      <c r="K38" s="163"/>
      <c r="L38" s="163"/>
      <c r="M38" s="163"/>
      <c r="N38" s="100"/>
      <c r="O38" s="100"/>
      <c r="P38" s="101"/>
      <c r="Q38" s="101"/>
      <c r="R38" s="101"/>
      <c r="S38" s="101"/>
      <c r="T38" s="101"/>
      <c r="U38" s="175"/>
      <c r="V38" s="101"/>
      <c r="W38" s="101"/>
      <c r="X38" s="101"/>
    </row>
    <row r="39" spans="2:25" ht="12" customHeight="1" x14ac:dyDescent="0.25">
      <c r="B39" s="145"/>
      <c r="C39" s="162"/>
      <c r="D39" s="150"/>
      <c r="E39" s="147"/>
      <c r="F39" s="148"/>
      <c r="G39" s="163"/>
      <c r="H39" s="163"/>
      <c r="I39" s="163"/>
      <c r="J39" s="163"/>
      <c r="K39" s="163"/>
      <c r="L39" s="163"/>
      <c r="M39" s="163"/>
      <c r="N39" s="101"/>
      <c r="O39" s="101"/>
      <c r="P39" s="101"/>
      <c r="Q39" s="101"/>
      <c r="R39" s="101"/>
      <c r="S39" s="101"/>
      <c r="T39" s="101"/>
      <c r="U39" s="175"/>
      <c r="V39" s="101"/>
      <c r="W39" s="101"/>
      <c r="X39" s="101"/>
    </row>
    <row r="40" spans="2:25" ht="12" customHeight="1" x14ac:dyDescent="0.25">
      <c r="B40" s="150"/>
      <c r="C40" s="150"/>
      <c r="D40" s="150"/>
      <c r="E40" s="150"/>
      <c r="F40" s="148"/>
      <c r="G40" s="150"/>
      <c r="H40" s="150"/>
      <c r="I40" s="150"/>
      <c r="J40" s="150"/>
      <c r="K40" s="150"/>
      <c r="L40" s="163"/>
      <c r="M40" s="163"/>
      <c r="N40" s="101"/>
      <c r="O40" s="101"/>
      <c r="P40" s="101"/>
      <c r="Q40" s="101"/>
      <c r="R40" s="101"/>
      <c r="S40" s="101"/>
      <c r="T40" s="101"/>
      <c r="U40" s="175"/>
      <c r="V40" s="101"/>
      <c r="W40" s="101"/>
      <c r="X40" s="101"/>
      <c r="Y40" s="176"/>
    </row>
    <row r="41" spans="2:25" ht="12" customHeight="1" x14ac:dyDescent="0.25">
      <c r="B41" s="150"/>
      <c r="C41" s="150"/>
      <c r="D41" s="150"/>
      <c r="E41" s="150"/>
      <c r="F41" s="148"/>
      <c r="G41" s="150"/>
      <c r="H41" s="150"/>
      <c r="I41" s="150"/>
      <c r="J41" s="150"/>
      <c r="K41" s="150"/>
      <c r="L41" s="100"/>
      <c r="M41" s="100"/>
      <c r="N41" s="101"/>
      <c r="O41" s="101"/>
      <c r="P41" s="101"/>
      <c r="Q41" s="101"/>
      <c r="R41" s="101"/>
      <c r="S41" s="101"/>
      <c r="T41" s="101"/>
      <c r="U41" s="175"/>
      <c r="V41" s="101"/>
      <c r="W41" s="101"/>
      <c r="X41" s="101"/>
      <c r="Y41" s="101"/>
    </row>
    <row r="42" spans="2:25" ht="12" customHeight="1" x14ac:dyDescent="0.25">
      <c r="B42" s="150"/>
      <c r="C42" s="150"/>
      <c r="D42" s="150"/>
      <c r="E42" s="150"/>
      <c r="F42" s="148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76"/>
      <c r="T42" s="101" t="s">
        <v>75</v>
      </c>
      <c r="U42" s="148" t="s">
        <v>75</v>
      </c>
      <c r="V42" s="150"/>
      <c r="W42" s="168"/>
      <c r="X42" s="176"/>
      <c r="Y42" s="101"/>
    </row>
    <row r="43" spans="2:25" ht="12" customHeight="1" x14ac:dyDescent="0.25">
      <c r="B43" s="150"/>
      <c r="C43" s="150"/>
      <c r="D43" s="150"/>
      <c r="E43" s="150"/>
      <c r="F43" s="148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76"/>
      <c r="T43" s="101"/>
      <c r="U43" s="148"/>
      <c r="V43" s="150"/>
      <c r="W43" s="168"/>
      <c r="X43" s="176"/>
      <c r="Y43" s="101"/>
    </row>
    <row r="44" spans="2:25" ht="12" customHeight="1" x14ac:dyDescent="0.25">
      <c r="B44" s="150"/>
      <c r="C44" s="150"/>
      <c r="D44" s="150"/>
      <c r="E44" s="150"/>
      <c r="F44" s="148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76"/>
      <c r="T44" s="101"/>
      <c r="U44" s="148"/>
      <c r="V44" s="150"/>
      <c r="W44" s="168"/>
      <c r="X44" s="176"/>
      <c r="Y44" s="101"/>
    </row>
    <row r="45" spans="2:25" ht="12" customHeight="1" x14ac:dyDescent="0.25">
      <c r="B45" s="150"/>
      <c r="C45" s="150"/>
      <c r="D45" s="150"/>
      <c r="E45" s="150"/>
      <c r="F45" s="148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76"/>
      <c r="T45" s="101"/>
      <c r="U45" s="148"/>
      <c r="V45" s="150"/>
      <c r="W45" s="168"/>
      <c r="X45" s="176"/>
      <c r="Y45" s="101"/>
    </row>
    <row r="46" spans="2:25" ht="12" customHeight="1" x14ac:dyDescent="0.25">
      <c r="B46" s="150"/>
      <c r="C46" s="150"/>
      <c r="D46" s="150"/>
      <c r="E46" s="150"/>
      <c r="F46" s="148"/>
      <c r="G46" s="150"/>
      <c r="H46" s="150"/>
      <c r="I46" s="150"/>
      <c r="J46" s="150"/>
      <c r="K46" s="150"/>
      <c r="L46" s="150"/>
      <c r="M46" s="150"/>
      <c r="N46" s="150"/>
      <c r="O46" s="150"/>
      <c r="P46" s="168"/>
      <c r="Q46" s="168"/>
      <c r="R46" s="168"/>
      <c r="S46" s="176"/>
      <c r="T46" s="101"/>
      <c r="V46" s="150"/>
      <c r="W46" s="168"/>
      <c r="X46" s="176"/>
      <c r="Y46" s="101"/>
    </row>
    <row r="47" spans="2:25" ht="12.75" customHeight="1" x14ac:dyDescent="0.25">
      <c r="P47" s="168"/>
      <c r="Q47" s="168"/>
      <c r="R47" s="168"/>
      <c r="S47" s="176"/>
      <c r="T47" s="101"/>
      <c r="V47" s="150"/>
      <c r="W47" s="168"/>
      <c r="X47" s="176"/>
      <c r="Y47" s="101"/>
    </row>
    <row r="48" spans="2:25" ht="12.75" customHeight="1" x14ac:dyDescent="0.25">
      <c r="P48" s="168"/>
      <c r="Q48" s="168"/>
      <c r="R48" s="168"/>
      <c r="S48" s="176"/>
      <c r="T48" s="101"/>
      <c r="V48" s="150"/>
      <c r="W48" s="168"/>
      <c r="X48" s="176"/>
      <c r="Y48" s="101"/>
    </row>
    <row r="49" spans="16:25" ht="12.75" customHeight="1" x14ac:dyDescent="0.25">
      <c r="P49" s="168"/>
      <c r="Q49" s="168"/>
      <c r="R49" s="168"/>
      <c r="S49" s="176"/>
      <c r="T49" s="101"/>
      <c r="V49" s="150"/>
      <c r="W49" s="168"/>
      <c r="X49" s="176"/>
      <c r="Y49" s="101"/>
    </row>
    <row r="50" spans="16:25" ht="12.75" customHeight="1" x14ac:dyDescent="0.25">
      <c r="P50" s="168"/>
      <c r="Q50" s="168"/>
      <c r="R50" s="168"/>
      <c r="S50" s="176"/>
      <c r="T50" s="101"/>
      <c r="V50" s="150"/>
      <c r="W50" s="168"/>
      <c r="X50" s="176"/>
      <c r="Y50" s="101"/>
    </row>
    <row r="51" spans="16:25" ht="12.75" customHeight="1" x14ac:dyDescent="0.25">
      <c r="P51" s="168"/>
      <c r="Q51" s="168"/>
      <c r="R51" s="168"/>
      <c r="S51" s="176"/>
      <c r="T51" s="101"/>
      <c r="V51" s="150"/>
      <c r="W51" s="168"/>
      <c r="X51" s="176"/>
      <c r="Y51" s="101"/>
    </row>
    <row r="52" spans="16:25" ht="12.75" customHeight="1" x14ac:dyDescent="0.25">
      <c r="P52" s="168"/>
      <c r="Q52" s="168"/>
      <c r="R52" s="168"/>
      <c r="S52" s="176"/>
      <c r="T52" s="101"/>
      <c r="V52" s="150"/>
      <c r="W52" s="168"/>
      <c r="X52" s="176"/>
      <c r="Y52" s="101"/>
    </row>
    <row r="53" spans="16:25" ht="12.75" customHeight="1" x14ac:dyDescent="0.25">
      <c r="P53" s="168"/>
      <c r="Q53" s="168"/>
      <c r="R53" s="168"/>
      <c r="S53" s="176"/>
      <c r="T53" s="101"/>
      <c r="V53" s="150"/>
      <c r="W53" s="168"/>
      <c r="X53" s="176"/>
      <c r="Y53" s="101"/>
    </row>
    <row r="54" spans="16:25" ht="12.75" customHeight="1" x14ac:dyDescent="0.25">
      <c r="P54" s="168"/>
      <c r="Q54" s="168"/>
      <c r="R54" s="168"/>
      <c r="S54" s="176"/>
      <c r="T54" s="101"/>
      <c r="V54" s="150"/>
      <c r="W54" s="168"/>
      <c r="X54" s="176"/>
      <c r="Y54" s="101"/>
    </row>
    <row r="55" spans="16:25" ht="12.75" customHeight="1" x14ac:dyDescent="0.25">
      <c r="P55" s="168"/>
      <c r="Q55" s="168"/>
      <c r="R55" s="168"/>
      <c r="S55" s="176"/>
      <c r="T55" s="101"/>
      <c r="V55" s="150"/>
      <c r="W55" s="168"/>
      <c r="X55" s="176"/>
      <c r="Y55" s="101"/>
    </row>
    <row r="56" spans="16:25" ht="12.75" customHeight="1" x14ac:dyDescent="0.25">
      <c r="P56" s="168"/>
      <c r="Q56" s="168"/>
      <c r="R56" s="168"/>
      <c r="S56" s="176"/>
      <c r="T56" s="101"/>
      <c r="V56" s="150"/>
      <c r="W56" s="168"/>
      <c r="X56" s="176"/>
      <c r="Y56" s="101"/>
    </row>
    <row r="57" spans="16:25" ht="12.75" customHeight="1" x14ac:dyDescent="0.25">
      <c r="P57" s="168"/>
      <c r="Q57" s="168"/>
      <c r="R57" s="168"/>
      <c r="S57" s="176"/>
      <c r="T57" s="101"/>
      <c r="V57" s="150"/>
      <c r="W57" s="168"/>
      <c r="X57" s="176"/>
      <c r="Y57" s="101"/>
    </row>
    <row r="58" spans="16:25" ht="12.75" customHeight="1" x14ac:dyDescent="0.25">
      <c r="P58" s="168"/>
      <c r="Q58" s="168"/>
      <c r="R58" s="168"/>
      <c r="S58" s="176"/>
      <c r="T58" s="101"/>
      <c r="V58" s="150"/>
      <c r="W58" s="168"/>
      <c r="X58" s="176"/>
      <c r="Y58" s="101"/>
    </row>
    <row r="59" spans="16:25" ht="12.75" customHeight="1" x14ac:dyDescent="0.25">
      <c r="P59" s="168"/>
      <c r="Q59" s="168"/>
      <c r="R59" s="168"/>
      <c r="S59" s="176"/>
      <c r="T59" s="101"/>
      <c r="V59" s="150"/>
      <c r="W59" s="168"/>
      <c r="X59" s="176"/>
      <c r="Y59" s="101"/>
    </row>
    <row r="60" spans="16:25" ht="12.75" customHeight="1" x14ac:dyDescent="0.25">
      <c r="P60" s="168"/>
      <c r="Q60" s="168"/>
      <c r="R60" s="168"/>
      <c r="S60" s="176"/>
      <c r="T60" s="101"/>
      <c r="V60" s="150"/>
      <c r="W60" s="168"/>
      <c r="X60" s="176"/>
      <c r="Y60" s="101"/>
    </row>
    <row r="61" spans="16:25" ht="12.75" customHeight="1" x14ac:dyDescent="0.25">
      <c r="P61" s="168"/>
      <c r="Q61" s="168"/>
      <c r="R61" s="168"/>
      <c r="S61" s="176"/>
      <c r="T61" s="101"/>
      <c r="V61" s="150"/>
      <c r="W61" s="168"/>
      <c r="X61" s="176"/>
      <c r="Y61" s="101"/>
    </row>
    <row r="62" spans="16:25" ht="12.75" customHeight="1" x14ac:dyDescent="0.25">
      <c r="P62" s="168"/>
      <c r="Q62" s="168"/>
      <c r="R62" s="168"/>
      <c r="S62" s="176"/>
      <c r="T62" s="101"/>
      <c r="V62" s="150"/>
      <c r="W62" s="168"/>
      <c r="X62" s="176"/>
      <c r="Y62" s="101"/>
    </row>
    <row r="63" spans="16:25" ht="12.75" customHeight="1" x14ac:dyDescent="0.25">
      <c r="P63" s="168"/>
      <c r="Q63" s="168"/>
      <c r="R63" s="168"/>
      <c r="S63" s="176"/>
      <c r="T63" s="101"/>
      <c r="V63" s="150"/>
      <c r="W63" s="168"/>
      <c r="X63" s="176"/>
      <c r="Y63" s="101"/>
    </row>
    <row r="64" spans="16:25" ht="12.75" customHeight="1" x14ac:dyDescent="0.25">
      <c r="P64" s="168"/>
      <c r="Q64" s="168"/>
      <c r="R64" s="168"/>
      <c r="S64" s="176"/>
      <c r="T64" s="101"/>
      <c r="V64" s="150"/>
      <c r="W64" s="168"/>
      <c r="X64" s="176"/>
      <c r="Y64" s="101"/>
    </row>
    <row r="65" spans="16:25" ht="12.75" customHeight="1" x14ac:dyDescent="0.25">
      <c r="P65" s="168"/>
      <c r="Q65" s="168"/>
      <c r="R65" s="168"/>
      <c r="S65" s="176"/>
      <c r="T65" s="101"/>
      <c r="V65" s="150"/>
      <c r="W65" s="168"/>
      <c r="X65" s="176"/>
      <c r="Y65" s="101"/>
    </row>
    <row r="66" spans="16:25" ht="12.75" customHeight="1" x14ac:dyDescent="0.25">
      <c r="V66" s="150"/>
      <c r="W66" s="168"/>
    </row>
    <row r="67" spans="16:25" ht="12.75" customHeight="1" x14ac:dyDescent="0.25">
      <c r="V67" s="150"/>
      <c r="W67" s="168"/>
    </row>
    <row r="68" spans="16:25" ht="12.75" customHeight="1" x14ac:dyDescent="0.25">
      <c r="V68" s="150"/>
      <c r="W68" s="168"/>
    </row>
    <row r="69" spans="16:25" ht="12.75" customHeight="1" x14ac:dyDescent="0.25">
      <c r="V69" s="150"/>
      <c r="W69" s="168"/>
    </row>
    <row r="70" spans="16:25" ht="12.75" customHeight="1" x14ac:dyDescent="0.25">
      <c r="V70" s="150"/>
      <c r="W70" s="168"/>
    </row>
    <row r="71" spans="16:25" ht="12.75" customHeight="1" x14ac:dyDescent="0.25">
      <c r="V71" s="150"/>
      <c r="W71" s="168"/>
    </row>
    <row r="72" spans="16:25" ht="12.75" customHeight="1" x14ac:dyDescent="0.25">
      <c r="V72" s="150"/>
      <c r="W72" s="168"/>
    </row>
    <row r="73" spans="16:25" ht="12.75" customHeight="1" x14ac:dyDescent="0.25">
      <c r="V73" s="150"/>
      <c r="W73" s="168"/>
    </row>
  </sheetData>
  <mergeCells count="3">
    <mergeCell ref="S7:X7"/>
    <mergeCell ref="S13:X13"/>
    <mergeCell ref="B5:J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Inscripcion</vt:lpstr>
      <vt:lpstr>Grupo 1 (A)</vt:lpstr>
      <vt:lpstr>Grupo 2 (B)</vt:lpstr>
      <vt:lpstr>Grupo 3 (C)</vt:lpstr>
      <vt:lpstr>Grupo 4 (D)</vt:lpstr>
      <vt:lpstr>Rifa</vt:lpstr>
      <vt:lpstr>Llave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Fecoteme01</cp:lastModifiedBy>
  <cp:lastPrinted>2023-07-01T15:58:57Z</cp:lastPrinted>
  <dcterms:created xsi:type="dcterms:W3CDTF">2023-06-30T01:20:28Z</dcterms:created>
  <dcterms:modified xsi:type="dcterms:W3CDTF">2023-08-29T02:35:52Z</dcterms:modified>
</cp:coreProperties>
</file>