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0500D4F0-CD67-44EF-BD6C-0C5C74C46BB6}" xr6:coauthVersionLast="43" xr6:coauthVersionMax="43" xr10:uidLastSave="{00000000-0000-0000-0000-000000000000}"/>
  <bookViews>
    <workbookView xWindow="-120" yWindow="-120" windowWidth="20730" windowHeight="11160" activeTab="4" xr2:uid="{00000000-000D-0000-FFFF-FFFF00000000}"/>
  </bookViews>
  <sheets>
    <sheet name="Inscripcion" sheetId="1" r:id="rId1"/>
    <sheet name="Grupo 1 (A)" sheetId="2" r:id="rId2"/>
    <sheet name="Grupo 2 (B)" sheetId="3" r:id="rId3"/>
    <sheet name="Grupo 3 (C)" sheetId="4" r:id="rId4"/>
    <sheet name="Grupo 4 (D)" sheetId="5" r:id="rId5"/>
    <sheet name="Rifa" sheetId="6" r:id="rId6"/>
    <sheet name="Llave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17" i="7" l="1"/>
  <c r="V17" i="7"/>
  <c r="U17" i="7"/>
  <c r="T17" i="7"/>
  <c r="W16" i="7"/>
  <c r="V16" i="7"/>
  <c r="U16" i="7"/>
  <c r="T16" i="7"/>
  <c r="W15" i="7"/>
  <c r="V15" i="7"/>
  <c r="U15" i="7"/>
  <c r="T15" i="7"/>
  <c r="W14" i="7"/>
  <c r="V14" i="7"/>
  <c r="U14" i="7"/>
  <c r="T14" i="7"/>
  <c r="D14" i="7"/>
  <c r="E14" i="7" s="1"/>
  <c r="W11" i="7"/>
  <c r="V11" i="7"/>
  <c r="X11" i="7" s="1"/>
  <c r="X17" i="7" s="1"/>
  <c r="U11" i="7"/>
  <c r="T11" i="7"/>
  <c r="D11" i="7"/>
  <c r="E11" i="7" s="1"/>
  <c r="W10" i="7"/>
  <c r="D12" i="7" s="1"/>
  <c r="V10" i="7"/>
  <c r="X10" i="7" s="1"/>
  <c r="X16" i="7" s="1"/>
  <c r="U10" i="7"/>
  <c r="T10" i="7"/>
  <c r="D10" i="7"/>
  <c r="E10" i="7" s="1"/>
  <c r="W9" i="7"/>
  <c r="D15" i="7" s="1"/>
  <c r="V9" i="7"/>
  <c r="X9" i="7" s="1"/>
  <c r="X15" i="7" s="1"/>
  <c r="U9" i="7"/>
  <c r="T9" i="7"/>
  <c r="D9" i="7"/>
  <c r="E9" i="7" s="1"/>
  <c r="W8" i="7"/>
  <c r="V8" i="7"/>
  <c r="D13" i="7" s="1"/>
  <c r="U8" i="7"/>
  <c r="T8" i="7"/>
  <c r="D8" i="7"/>
  <c r="E8" i="7" s="1"/>
  <c r="G15" i="5"/>
  <c r="F15" i="5"/>
  <c r="E15" i="5"/>
  <c r="D15" i="5"/>
  <c r="D27" i="5" s="1"/>
  <c r="G14" i="5"/>
  <c r="F14" i="5"/>
  <c r="E14" i="5"/>
  <c r="D14" i="5"/>
  <c r="D19" i="5" s="1"/>
  <c r="D24" i="5" s="1"/>
  <c r="D29" i="5" s="1"/>
  <c r="G13" i="5"/>
  <c r="F13" i="5"/>
  <c r="E13" i="5"/>
  <c r="D13" i="5"/>
  <c r="D23" i="5" s="1"/>
  <c r="G12" i="5"/>
  <c r="F12" i="5"/>
  <c r="E12" i="5"/>
  <c r="D12" i="5"/>
  <c r="D26" i="5" s="1"/>
  <c r="G14" i="4"/>
  <c r="F14" i="4"/>
  <c r="E14" i="4"/>
  <c r="D14" i="4"/>
  <c r="D23" i="4" s="1"/>
  <c r="G13" i="4"/>
  <c r="F13" i="4"/>
  <c r="E13" i="4"/>
  <c r="D13" i="4"/>
  <c r="D21" i="4" s="1"/>
  <c r="G12" i="4"/>
  <c r="F12" i="4"/>
  <c r="E12" i="4"/>
  <c r="D12" i="4"/>
  <c r="D20" i="4" s="1"/>
  <c r="G14" i="3"/>
  <c r="F14" i="3"/>
  <c r="E14" i="3"/>
  <c r="D14" i="3"/>
  <c r="D23" i="3" s="1"/>
  <c r="G13" i="3"/>
  <c r="F13" i="3"/>
  <c r="E13" i="3"/>
  <c r="D13" i="3"/>
  <c r="D21" i="3" s="1"/>
  <c r="G12" i="3"/>
  <c r="F12" i="3"/>
  <c r="E12" i="3"/>
  <c r="D12" i="3"/>
  <c r="D20" i="3" s="1"/>
  <c r="G14" i="2"/>
  <c r="F14" i="2"/>
  <c r="E14" i="2"/>
  <c r="D14" i="2"/>
  <c r="D23" i="2" s="1"/>
  <c r="G13" i="2"/>
  <c r="F13" i="2"/>
  <c r="E13" i="2"/>
  <c r="D13" i="2"/>
  <c r="D21" i="2" s="1"/>
  <c r="G12" i="2"/>
  <c r="F12" i="2"/>
  <c r="E12" i="2"/>
  <c r="D12" i="2"/>
  <c r="D20" i="2" s="1"/>
  <c r="F13" i="7" l="1"/>
  <c r="E13" i="7"/>
  <c r="E15" i="7"/>
  <c r="F15" i="7"/>
  <c r="E12" i="7"/>
  <c r="F12" i="7"/>
  <c r="D18" i="2"/>
  <c r="D22" i="2"/>
  <c r="D18" i="3"/>
  <c r="D22" i="3"/>
  <c r="D18" i="4"/>
  <c r="D22" i="4"/>
  <c r="D18" i="5"/>
  <c r="D20" i="5"/>
  <c r="D25" i="5" s="1"/>
  <c r="D22" i="5"/>
  <c r="D28" i="5"/>
  <c r="F8" i="7"/>
  <c r="F9" i="7"/>
  <c r="F10" i="7"/>
  <c r="F11" i="7"/>
  <c r="F14" i="7"/>
  <c r="D19" i="2"/>
  <c r="D19" i="3"/>
  <c r="D19" i="4"/>
  <c r="D21" i="5"/>
  <c r="X8" i="7"/>
  <c r="X14" i="7" s="1"/>
</calcChain>
</file>

<file path=xl/sharedStrings.xml><?xml version="1.0" encoding="utf-8"?>
<sst xmlns="http://schemas.openxmlformats.org/spreadsheetml/2006/main" count="173" uniqueCount="77">
  <si>
    <t>4to Ranking Menor Femenino 2023</t>
  </si>
  <si>
    <t>REPORTE DE INSCRIPCION PARA SUB11</t>
  </si>
  <si>
    <t>CARNE</t>
  </si>
  <si>
    <t>NOMBRE</t>
  </si>
  <si>
    <t>CLUB</t>
  </si>
  <si>
    <t>RANKING</t>
  </si>
  <si>
    <t>PUNTOS</t>
  </si>
  <si>
    <t>Jaydelinne Shanney Baker Crawford</t>
  </si>
  <si>
    <t>Aserrí</t>
  </si>
  <si>
    <t>Galilea Muñoz Cordoba</t>
  </si>
  <si>
    <t>Esparza</t>
  </si>
  <si>
    <t>Fiorella Hernandez Lascarez</t>
  </si>
  <si>
    <t>San Jose</t>
  </si>
  <si>
    <t>Amanda Chen Cen</t>
  </si>
  <si>
    <t>Escazu</t>
  </si>
  <si>
    <t>Mariana Soto Calderon</t>
  </si>
  <si>
    <t>Mariangel Jimenez Quesada</t>
  </si>
  <si>
    <t>Ambar Padilla Granados</t>
  </si>
  <si>
    <t>Perez Zeledon</t>
  </si>
  <si>
    <t>Luciana Cascante Barboza</t>
  </si>
  <si>
    <t>Monserrat Rodríguez Solís</t>
  </si>
  <si>
    <t>San Carlos</t>
  </si>
  <si>
    <t>Ashkey Paola Alvarado Lopez</t>
  </si>
  <si>
    <t>Santa Cruz</t>
  </si>
  <si>
    <t>NUEVO AFILIADO</t>
  </si>
  <si>
    <t>Maria Celeste Mena Chacon</t>
  </si>
  <si>
    <t>Jalanna León Cambronero</t>
  </si>
  <si>
    <t>Perez Zeledón</t>
  </si>
  <si>
    <t>Valentina Carmona Contreras</t>
  </si>
  <si>
    <t>Fecha:</t>
  </si>
  <si>
    <t>Categoría</t>
  </si>
  <si>
    <t>Grupo nº</t>
  </si>
  <si>
    <t>Mesa nº</t>
  </si>
  <si>
    <t>Orden</t>
  </si>
  <si>
    <t>Carné</t>
  </si>
  <si>
    <t>Jugadores</t>
  </si>
  <si>
    <t>Lugar</t>
  </si>
  <si>
    <t>Ranking</t>
  </si>
  <si>
    <t>Puntos</t>
  </si>
  <si>
    <t/>
  </si>
  <si>
    <t xml:space="preserve">Partida </t>
  </si>
  <si>
    <t>JUGADOR</t>
  </si>
  <si>
    <t>1º set</t>
  </si>
  <si>
    <t>2º set</t>
  </si>
  <si>
    <t>3º set</t>
  </si>
  <si>
    <t xml:space="preserve">Ganador </t>
  </si>
  <si>
    <t>Clasificados (# de carne)</t>
  </si>
  <si>
    <t>1º</t>
  </si>
  <si>
    <t>2º</t>
  </si>
  <si>
    <t>SUB11</t>
  </si>
  <si>
    <t>1 (A)</t>
  </si>
  <si>
    <t>2 (B)</t>
  </si>
  <si>
    <t>3 (C)</t>
  </si>
  <si>
    <t xml:space="preserve">Fecha: </t>
  </si>
  <si>
    <t>Categoría:</t>
  </si>
  <si>
    <t>Nº</t>
  </si>
  <si>
    <t>4 (D)</t>
  </si>
  <si>
    <t>Pegue el resultado de la rifa abajo</t>
  </si>
  <si>
    <t>Posicion en la llave</t>
  </si>
  <si>
    <t>1A</t>
  </si>
  <si>
    <t>2C</t>
  </si>
  <si>
    <t>2B</t>
  </si>
  <si>
    <t>1D</t>
  </si>
  <si>
    <t>1C</t>
  </si>
  <si>
    <t>2D</t>
  </si>
  <si>
    <t>2A</t>
  </si>
  <si>
    <t>1B</t>
  </si>
  <si>
    <t xml:space="preserve">Llave final </t>
  </si>
  <si>
    <t>GANADORES DE GRUPO</t>
  </si>
  <si>
    <t>1st G1</t>
  </si>
  <si>
    <t>Gr</t>
  </si>
  <si>
    <t>2nd</t>
  </si>
  <si>
    <t>1st 3-4</t>
  </si>
  <si>
    <t>SEGUNDOS DE GRUPO</t>
  </si>
  <si>
    <t>1st G2</t>
  </si>
  <si>
    <t>-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</si>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</sst>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1" x14ac:knownFonts="1">
    <font>
      <sz val="11"/>
      <color indexed="8"/>
      <name val="Calibri"/>
      <family val="2"/>
      <scheme val="minor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3.5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sz val="16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9"/>
      <name val="Arial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11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 Narrow"/>
      <family val="2"/>
    </font>
    <font>
      <sz val="8"/>
      <name val="Arial Narrow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2" borderId="1" xfId="0" applyNumberFormat="1" applyFont="1" applyFill="1" applyBorder="1"/>
    <xf numFmtId="14" fontId="2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/>
    <xf numFmtId="0" fontId="5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9" fillId="2" borderId="2" xfId="0" applyNumberFormat="1" applyFont="1" applyFill="1" applyBorder="1"/>
    <xf numFmtId="0" fontId="10" fillId="2" borderId="2" xfId="0" applyNumberFormat="1" applyFont="1" applyFill="1" applyBorder="1" applyAlignment="1" applyProtection="1">
      <alignment vertical="center"/>
    </xf>
    <xf numFmtId="0" fontId="11" fillId="2" borderId="2" xfId="0" applyNumberFormat="1" applyFont="1" applyFill="1" applyBorder="1" applyAlignment="1" applyProtection="1">
      <alignment vertical="center"/>
    </xf>
    <xf numFmtId="0" fontId="12" fillId="2" borderId="3" xfId="0" applyNumberFormat="1" applyFont="1" applyFill="1" applyBorder="1" applyAlignment="1" applyProtection="1">
      <alignment vertical="center"/>
    </xf>
    <xf numFmtId="0" fontId="13" fillId="2" borderId="2" xfId="0" applyNumberFormat="1" applyFont="1" applyFill="1" applyBorder="1" applyAlignment="1">
      <alignment horizontal="center"/>
    </xf>
    <xf numFmtId="0" fontId="14" fillId="2" borderId="2" xfId="0" applyNumberFormat="1" applyFont="1" applyFill="1" applyBorder="1" applyAlignment="1">
      <alignment horizontal="center"/>
    </xf>
    <xf numFmtId="0" fontId="15" fillId="2" borderId="4" xfId="0" applyNumberFormat="1" applyFont="1" applyFill="1" applyBorder="1" applyAlignment="1">
      <alignment horizontal="center"/>
    </xf>
    <xf numFmtId="0" fontId="16" fillId="2" borderId="1" xfId="0" applyNumberFormat="1" applyFont="1" applyFill="1" applyBorder="1"/>
    <xf numFmtId="0" fontId="17" fillId="2" borderId="4" xfId="0" applyNumberFormat="1" applyFont="1" applyFill="1" applyBorder="1" applyAlignment="1">
      <alignment horizontal="center"/>
    </xf>
    <xf numFmtId="0" fontId="18" fillId="2" borderId="5" xfId="0" applyNumberFormat="1" applyFont="1" applyFill="1" applyBorder="1"/>
    <xf numFmtId="0" fontId="19" fillId="2" borderId="2" xfId="0" applyNumberFormat="1" applyFont="1" applyFill="1" applyBorder="1"/>
    <xf numFmtId="0" fontId="20" fillId="2" borderId="2" xfId="0" applyNumberFormat="1" applyFont="1" applyFill="1" applyBorder="1"/>
    <xf numFmtId="0" fontId="21" fillId="2" borderId="4" xfId="0" applyNumberFormat="1" applyFont="1" applyFill="1" applyBorder="1"/>
    <xf numFmtId="0" fontId="22" fillId="2" borderId="6" xfId="0" applyNumberFormat="1" applyFont="1" applyFill="1" applyBorder="1" applyAlignment="1">
      <alignment horizontal="center"/>
    </xf>
    <xf numFmtId="0" fontId="23" fillId="2" borderId="6" xfId="0" applyNumberFormat="1" applyFont="1" applyFill="1" applyBorder="1"/>
    <xf numFmtId="0" fontId="24" fillId="2" borderId="7" xfId="0" applyNumberFormat="1" applyFont="1" applyFill="1" applyBorder="1"/>
    <xf numFmtId="0" fontId="25" fillId="2" borderId="2" xfId="0" applyNumberFormat="1" applyFont="1" applyFill="1" applyBorder="1"/>
    <xf numFmtId="14" fontId="26" fillId="0" borderId="0" xfId="0" applyNumberFormat="1" applyFont="1"/>
    <xf numFmtId="0" fontId="27" fillId="2" borderId="1" xfId="0" applyNumberFormat="1" applyFont="1" applyFill="1" applyBorder="1"/>
    <xf numFmtId="14" fontId="28" fillId="2" borderId="1" xfId="0" applyNumberFormat="1" applyFont="1" applyFill="1" applyBorder="1"/>
    <xf numFmtId="0" fontId="29" fillId="2" borderId="1" xfId="0" applyNumberFormat="1" applyFont="1" applyFill="1" applyBorder="1"/>
    <xf numFmtId="0" fontId="30" fillId="2" borderId="1" xfId="0" applyNumberFormat="1" applyFont="1" applyFill="1" applyBorder="1"/>
    <xf numFmtId="0" fontId="31" fillId="2" borderId="1" xfId="0" applyNumberFormat="1" applyFont="1" applyFill="1" applyBorder="1" applyAlignment="1">
      <alignment horizontal="center"/>
    </xf>
    <xf numFmtId="0" fontId="32" fillId="2" borderId="1" xfId="0" applyNumberFormat="1" applyFont="1" applyFill="1" applyBorder="1" applyAlignment="1">
      <alignment horizontal="center"/>
    </xf>
    <xf numFmtId="0" fontId="33" fillId="2" borderId="1" xfId="0" applyNumberFormat="1" applyFont="1" applyFill="1" applyBorder="1" applyAlignment="1">
      <alignment horizontal="center"/>
    </xf>
    <xf numFmtId="0" fontId="34" fillId="2" borderId="1" xfId="0" applyNumberFormat="1" applyFont="1" applyFill="1" applyBorder="1" applyAlignment="1">
      <alignment horizontal="center"/>
    </xf>
    <xf numFmtId="0" fontId="35" fillId="2" borderId="2" xfId="0" applyNumberFormat="1" applyFont="1" applyFill="1" applyBorder="1"/>
    <xf numFmtId="0" fontId="36" fillId="2" borderId="2" xfId="0" applyNumberFormat="1" applyFont="1" applyFill="1" applyBorder="1" applyAlignment="1" applyProtection="1">
      <alignment vertical="center"/>
    </xf>
    <xf numFmtId="0" fontId="37" fillId="2" borderId="2" xfId="0" applyNumberFormat="1" applyFont="1" applyFill="1" applyBorder="1" applyAlignment="1" applyProtection="1">
      <alignment vertical="center"/>
    </xf>
    <xf numFmtId="0" fontId="38" fillId="2" borderId="3" xfId="0" applyNumberFormat="1" applyFont="1" applyFill="1" applyBorder="1" applyAlignment="1" applyProtection="1">
      <alignment vertical="center"/>
    </xf>
    <xf numFmtId="0" fontId="39" fillId="2" borderId="2" xfId="0" applyNumberFormat="1" applyFont="1" applyFill="1" applyBorder="1" applyAlignment="1">
      <alignment horizontal="center"/>
    </xf>
    <xf numFmtId="0" fontId="40" fillId="2" borderId="2" xfId="0" applyNumberFormat="1" applyFont="1" applyFill="1" applyBorder="1" applyAlignment="1">
      <alignment horizontal="center"/>
    </xf>
    <xf numFmtId="0" fontId="41" fillId="2" borderId="4" xfId="0" applyNumberFormat="1" applyFont="1" applyFill="1" applyBorder="1" applyAlignment="1">
      <alignment horizontal="center"/>
    </xf>
    <xf numFmtId="0" fontId="42" fillId="2" borderId="1" xfId="0" applyNumberFormat="1" applyFont="1" applyFill="1" applyBorder="1"/>
    <xf numFmtId="0" fontId="43" fillId="2" borderId="4" xfId="0" applyNumberFormat="1" applyFont="1" applyFill="1" applyBorder="1" applyAlignment="1">
      <alignment horizontal="center"/>
    </xf>
    <xf numFmtId="0" fontId="44" fillId="2" borderId="5" xfId="0" applyNumberFormat="1" applyFont="1" applyFill="1" applyBorder="1"/>
    <xf numFmtId="0" fontId="45" fillId="2" borderId="2" xfId="0" applyNumberFormat="1" applyFont="1" applyFill="1" applyBorder="1"/>
    <xf numFmtId="0" fontId="46" fillId="2" borderId="2" xfId="0" applyNumberFormat="1" applyFont="1" applyFill="1" applyBorder="1"/>
    <xf numFmtId="0" fontId="47" fillId="2" borderId="4" xfId="0" applyNumberFormat="1" applyFont="1" applyFill="1" applyBorder="1"/>
    <xf numFmtId="0" fontId="48" fillId="2" borderId="6" xfId="0" applyNumberFormat="1" applyFont="1" applyFill="1" applyBorder="1" applyAlignment="1">
      <alignment horizontal="center"/>
    </xf>
    <xf numFmtId="0" fontId="49" fillId="2" borderId="6" xfId="0" applyNumberFormat="1" applyFont="1" applyFill="1" applyBorder="1"/>
    <xf numFmtId="0" fontId="50" fillId="2" borderId="7" xfId="0" applyNumberFormat="1" applyFont="1" applyFill="1" applyBorder="1"/>
    <xf numFmtId="0" fontId="51" fillId="2" borderId="2" xfId="0" applyNumberFormat="1" applyFont="1" applyFill="1" applyBorder="1"/>
    <xf numFmtId="14" fontId="52" fillId="0" borderId="0" xfId="0" applyNumberFormat="1" applyFont="1"/>
    <xf numFmtId="0" fontId="53" fillId="2" borderId="1" xfId="0" applyNumberFormat="1" applyFont="1" applyFill="1" applyBorder="1"/>
    <xf numFmtId="14" fontId="54" fillId="2" borderId="1" xfId="0" applyNumberFormat="1" applyFont="1" applyFill="1" applyBorder="1"/>
    <xf numFmtId="0" fontId="55" fillId="2" borderId="1" xfId="0" applyNumberFormat="1" applyFont="1" applyFill="1" applyBorder="1"/>
    <xf numFmtId="0" fontId="56" fillId="2" borderId="1" xfId="0" applyNumberFormat="1" applyFont="1" applyFill="1" applyBorder="1"/>
    <xf numFmtId="0" fontId="57" fillId="2" borderId="1" xfId="0" applyNumberFormat="1" applyFont="1" applyFill="1" applyBorder="1" applyAlignment="1">
      <alignment horizontal="center"/>
    </xf>
    <xf numFmtId="0" fontId="58" fillId="2" borderId="1" xfId="0" applyNumberFormat="1" applyFont="1" applyFill="1" applyBorder="1" applyAlignment="1">
      <alignment horizontal="center"/>
    </xf>
    <xf numFmtId="0" fontId="59" fillId="2" borderId="1" xfId="0" applyNumberFormat="1" applyFont="1" applyFill="1" applyBorder="1" applyAlignment="1">
      <alignment horizontal="center"/>
    </xf>
    <xf numFmtId="0" fontId="60" fillId="2" borderId="1" xfId="0" applyNumberFormat="1" applyFont="1" applyFill="1" applyBorder="1" applyAlignment="1">
      <alignment horizontal="center"/>
    </xf>
    <xf numFmtId="0" fontId="61" fillId="2" borderId="2" xfId="0" applyNumberFormat="1" applyFont="1" applyFill="1" applyBorder="1"/>
    <xf numFmtId="0" fontId="62" fillId="2" borderId="2" xfId="0" applyNumberFormat="1" applyFont="1" applyFill="1" applyBorder="1" applyAlignment="1" applyProtection="1">
      <alignment vertical="center"/>
    </xf>
    <xf numFmtId="0" fontId="63" fillId="2" borderId="2" xfId="0" applyNumberFormat="1" applyFont="1" applyFill="1" applyBorder="1" applyAlignment="1" applyProtection="1">
      <alignment vertical="center"/>
    </xf>
    <xf numFmtId="0" fontId="64" fillId="2" borderId="3" xfId="0" applyNumberFormat="1" applyFont="1" applyFill="1" applyBorder="1" applyAlignment="1" applyProtection="1">
      <alignment vertical="center"/>
    </xf>
    <xf numFmtId="0" fontId="65" fillId="2" borderId="2" xfId="0" applyNumberFormat="1" applyFont="1" applyFill="1" applyBorder="1" applyAlignment="1">
      <alignment horizontal="center"/>
    </xf>
    <xf numFmtId="0" fontId="66" fillId="2" borderId="2" xfId="0" applyNumberFormat="1" applyFont="1" applyFill="1" applyBorder="1" applyAlignment="1">
      <alignment horizontal="center"/>
    </xf>
    <xf numFmtId="0" fontId="67" fillId="2" borderId="4" xfId="0" applyNumberFormat="1" applyFont="1" applyFill="1" applyBorder="1" applyAlignment="1">
      <alignment horizontal="center"/>
    </xf>
    <xf numFmtId="0" fontId="68" fillId="2" borderId="1" xfId="0" applyNumberFormat="1" applyFont="1" applyFill="1" applyBorder="1"/>
    <xf numFmtId="0" fontId="69" fillId="2" borderId="4" xfId="0" applyNumberFormat="1" applyFont="1" applyFill="1" applyBorder="1" applyAlignment="1">
      <alignment horizontal="center"/>
    </xf>
    <xf numFmtId="0" fontId="70" fillId="2" borderId="5" xfId="0" applyNumberFormat="1" applyFont="1" applyFill="1" applyBorder="1"/>
    <xf numFmtId="0" fontId="71" fillId="2" borderId="2" xfId="0" applyNumberFormat="1" applyFont="1" applyFill="1" applyBorder="1"/>
    <xf numFmtId="0" fontId="72" fillId="2" borderId="2" xfId="0" applyNumberFormat="1" applyFont="1" applyFill="1" applyBorder="1"/>
    <xf numFmtId="0" fontId="73" fillId="2" borderId="4" xfId="0" applyNumberFormat="1" applyFont="1" applyFill="1" applyBorder="1"/>
    <xf numFmtId="0" fontId="74" fillId="2" borderId="6" xfId="0" applyNumberFormat="1" applyFont="1" applyFill="1" applyBorder="1" applyAlignment="1">
      <alignment horizontal="center"/>
    </xf>
    <xf numFmtId="0" fontId="75" fillId="2" borderId="6" xfId="0" applyNumberFormat="1" applyFont="1" applyFill="1" applyBorder="1"/>
    <xf numFmtId="0" fontId="76" fillId="2" borderId="7" xfId="0" applyNumberFormat="1" applyFont="1" applyFill="1" applyBorder="1"/>
    <xf numFmtId="0" fontId="77" fillId="2" borderId="2" xfId="0" applyNumberFormat="1" applyFont="1" applyFill="1" applyBorder="1"/>
    <xf numFmtId="14" fontId="78" fillId="0" borderId="0" xfId="0" applyNumberFormat="1" applyFont="1"/>
    <xf numFmtId="0" fontId="79" fillId="2" borderId="1" xfId="0" applyNumberFormat="1" applyFont="1" applyFill="1" applyBorder="1"/>
    <xf numFmtId="0" fontId="80" fillId="2" borderId="1" xfId="0" applyNumberFormat="1" applyFont="1" applyFill="1" applyBorder="1" applyAlignment="1">
      <alignment horizontal="center"/>
    </xf>
    <xf numFmtId="0" fontId="81" fillId="2" borderId="1" xfId="0" applyNumberFormat="1" applyFont="1" applyFill="1" applyBorder="1"/>
    <xf numFmtId="14" fontId="82" fillId="2" borderId="1" xfId="0" applyNumberFormat="1" applyFont="1" applyFill="1" applyBorder="1"/>
    <xf numFmtId="0" fontId="83" fillId="2" borderId="1" xfId="0" applyNumberFormat="1" applyFont="1" applyFill="1" applyBorder="1"/>
    <xf numFmtId="0" fontId="84" fillId="2" borderId="1" xfId="0" applyNumberFormat="1" applyFont="1" applyFill="1" applyBorder="1" applyAlignment="1">
      <alignment horizontal="center"/>
    </xf>
    <xf numFmtId="0" fontId="85" fillId="2" borderId="1" xfId="0" applyNumberFormat="1" applyFont="1" applyFill="1" applyBorder="1" applyAlignment="1">
      <alignment horizontal="center"/>
    </xf>
    <xf numFmtId="0" fontId="86" fillId="2" borderId="1" xfId="0" applyNumberFormat="1" applyFont="1" applyFill="1" applyBorder="1" applyAlignment="1">
      <alignment horizontal="center"/>
    </xf>
    <xf numFmtId="0" fontId="87" fillId="2" borderId="2" xfId="0" applyNumberFormat="1" applyFont="1" applyFill="1" applyBorder="1"/>
    <xf numFmtId="0" fontId="88" fillId="2" borderId="2" xfId="0" applyNumberFormat="1" applyFont="1" applyFill="1" applyBorder="1" applyAlignment="1" applyProtection="1">
      <alignment vertical="center"/>
    </xf>
    <xf numFmtId="0" fontId="89" fillId="2" borderId="2" xfId="0" applyNumberFormat="1" applyFont="1" applyFill="1" applyBorder="1" applyAlignment="1" applyProtection="1">
      <alignment vertical="center"/>
    </xf>
    <xf numFmtId="0" fontId="90" fillId="2" borderId="2" xfId="0" applyNumberFormat="1" applyFont="1" applyFill="1" applyBorder="1" applyAlignment="1">
      <alignment horizontal="center"/>
    </xf>
    <xf numFmtId="0" fontId="91" fillId="2" borderId="2" xfId="0" applyNumberFormat="1" applyFont="1" applyFill="1" applyBorder="1" applyAlignment="1">
      <alignment horizontal="center"/>
    </xf>
    <xf numFmtId="0" fontId="92" fillId="2" borderId="4" xfId="0" applyNumberFormat="1" applyFont="1" applyFill="1" applyBorder="1" applyAlignment="1">
      <alignment horizontal="center"/>
    </xf>
    <xf numFmtId="0" fontId="93" fillId="2" borderId="4" xfId="0" applyNumberFormat="1" applyFont="1" applyFill="1" applyBorder="1" applyAlignment="1">
      <alignment horizontal="center"/>
    </xf>
    <xf numFmtId="0" fontId="94" fillId="2" borderId="5" xfId="0" applyNumberFormat="1" applyFont="1" applyFill="1" applyBorder="1"/>
    <xf numFmtId="0" fontId="95" fillId="2" borderId="2" xfId="0" applyNumberFormat="1" applyFont="1" applyFill="1" applyBorder="1"/>
    <xf numFmtId="0" fontId="96" fillId="2" borderId="2" xfId="0" applyNumberFormat="1" applyFont="1" applyFill="1" applyBorder="1"/>
    <xf numFmtId="0" fontId="97" fillId="2" borderId="4" xfId="0" applyNumberFormat="1" applyFont="1" applyFill="1" applyBorder="1"/>
    <xf numFmtId="0" fontId="98" fillId="2" borderId="6" xfId="0" applyNumberFormat="1" applyFont="1" applyFill="1" applyBorder="1" applyAlignment="1">
      <alignment horizontal="center"/>
    </xf>
    <xf numFmtId="0" fontId="99" fillId="2" borderId="6" xfId="0" applyNumberFormat="1" applyFont="1" applyFill="1" applyBorder="1"/>
    <xf numFmtId="0" fontId="100" fillId="2" borderId="7" xfId="0" applyNumberFormat="1" applyFont="1" applyFill="1" applyBorder="1"/>
    <xf numFmtId="0" fontId="101" fillId="2" borderId="2" xfId="0" applyNumberFormat="1" applyFont="1" applyFill="1" applyBorder="1"/>
    <xf numFmtId="14" fontId="102" fillId="0" borderId="0" xfId="0" applyNumberFormat="1" applyFont="1"/>
    <xf numFmtId="0" fontId="103" fillId="2" borderId="1" xfId="0" applyNumberFormat="1" applyFont="1" applyFill="1" applyBorder="1"/>
    <xf numFmtId="0" fontId="104" fillId="2" borderId="1" xfId="0" applyNumberFormat="1" applyFont="1" applyFill="1" applyBorder="1"/>
    <xf numFmtId="0" fontId="105" fillId="2" borderId="1" xfId="0" applyNumberFormat="1" applyFont="1" applyFill="1" applyBorder="1" applyAlignment="1" applyProtection="1">
      <alignment vertical="center"/>
    </xf>
    <xf numFmtId="0" fontId="106" fillId="3" borderId="1" xfId="0" applyNumberFormat="1" applyFont="1" applyFill="1" applyBorder="1" applyAlignment="1" applyProtection="1">
      <alignment horizontal="center" vertical="center"/>
    </xf>
    <xf numFmtId="0" fontId="116" fillId="5" borderId="15" xfId="0" applyNumberFormat="1" applyFont="1" applyFill="1" applyBorder="1" applyAlignment="1" applyProtection="1">
      <alignment horizontal="center" vertical="center"/>
    </xf>
    <xf numFmtId="0" fontId="117" fillId="2" borderId="2" xfId="0" applyNumberFormat="1" applyFont="1" applyFill="1" applyBorder="1" applyAlignment="1" applyProtection="1">
      <alignment horizontal="center" vertical="center"/>
    </xf>
    <xf numFmtId="0" fontId="118" fillId="6" borderId="3" xfId="0" applyNumberFormat="1" applyFont="1" applyFill="1" applyBorder="1" applyAlignment="1" applyProtection="1">
      <alignment horizontal="center" vertical="center"/>
    </xf>
    <xf numFmtId="0" fontId="119" fillId="7" borderId="16" xfId="0" applyNumberFormat="1" applyFont="1" applyFill="1" applyBorder="1" applyAlignment="1" applyProtection="1">
      <alignment vertical="center"/>
    </xf>
    <xf numFmtId="0" fontId="120" fillId="2" borderId="17" xfId="0" applyNumberFormat="1" applyFont="1" applyFill="1" applyBorder="1" applyAlignment="1" applyProtection="1">
      <alignment horizontal="left" vertical="center"/>
    </xf>
    <xf numFmtId="0" fontId="121" fillId="3" borderId="18" xfId="0" applyNumberFormat="1" applyFont="1" applyFill="1" applyBorder="1" applyAlignment="1" applyProtection="1">
      <alignment vertical="center"/>
    </xf>
    <xf numFmtId="0" fontId="122" fillId="5" borderId="19" xfId="0" applyNumberFormat="1" applyFont="1" applyFill="1" applyBorder="1" applyAlignment="1" applyProtection="1">
      <alignment horizontal="center" vertical="center"/>
    </xf>
    <xf numFmtId="0" fontId="123" fillId="5" borderId="16" xfId="0" applyNumberFormat="1" applyFont="1" applyFill="1" applyBorder="1" applyAlignment="1" applyProtection="1">
      <alignment horizontal="center" vertical="center"/>
    </xf>
    <xf numFmtId="0" fontId="124" fillId="2" borderId="16" xfId="0" applyNumberFormat="1" applyFont="1" applyFill="1" applyBorder="1" applyAlignment="1" applyProtection="1">
      <alignment horizontal="right" vertical="center"/>
      <protection locked="0"/>
    </xf>
    <xf numFmtId="0" fontId="125" fillId="2" borderId="16" xfId="0" applyNumberFormat="1" applyFont="1" applyFill="1" applyBorder="1" applyAlignment="1" applyProtection="1">
      <alignment vertical="center"/>
    </xf>
    <xf numFmtId="0" fontId="126" fillId="8" borderId="16" xfId="0" applyNumberFormat="1" applyFont="1" applyFill="1" applyBorder="1" applyAlignment="1" applyProtection="1">
      <alignment horizontal="center" vertical="center"/>
      <protection locked="0"/>
    </xf>
    <xf numFmtId="0" fontId="127" fillId="2" borderId="16" xfId="0" applyNumberFormat="1" applyFont="1" applyFill="1" applyBorder="1" applyAlignment="1" applyProtection="1">
      <alignment horizontal="center" vertical="center"/>
    </xf>
    <xf numFmtId="0" fontId="128" fillId="2" borderId="15" xfId="0" applyNumberFormat="1" applyFont="1" applyFill="1" applyBorder="1" applyAlignment="1" applyProtection="1">
      <alignment horizontal="center" vertical="center"/>
    </xf>
    <xf numFmtId="0" fontId="129" fillId="2" borderId="2" xfId="0" applyNumberFormat="1" applyFont="1" applyFill="1" applyBorder="1" applyAlignment="1" applyProtection="1">
      <alignment horizontal="center" vertical="center"/>
    </xf>
    <xf numFmtId="0" fontId="130" fillId="3" borderId="4" xfId="0" applyNumberFormat="1" applyFont="1" applyFill="1" applyBorder="1" applyAlignment="1" applyProtection="1">
      <alignment vertical="center"/>
    </xf>
    <xf numFmtId="0" fontId="131" fillId="5" borderId="20" xfId="0" applyNumberFormat="1" applyFont="1" applyFill="1" applyBorder="1" applyAlignment="1" applyProtection="1">
      <alignment horizontal="center" vertical="center"/>
    </xf>
    <xf numFmtId="0" fontId="132" fillId="5" borderId="21" xfId="0" applyNumberFormat="1" applyFont="1" applyFill="1" applyBorder="1" applyAlignment="1" applyProtection="1">
      <alignment horizontal="center" vertical="center"/>
    </xf>
    <xf numFmtId="0" fontId="133" fillId="5" borderId="17" xfId="0" applyNumberFormat="1" applyFont="1" applyFill="1" applyBorder="1" applyAlignment="1" applyProtection="1">
      <alignment horizontal="center" vertical="center"/>
    </xf>
    <xf numFmtId="0" fontId="134" fillId="2" borderId="17" xfId="0" applyNumberFormat="1" applyFont="1" applyFill="1" applyBorder="1" applyAlignment="1" applyProtection="1">
      <alignment horizontal="right" vertical="center"/>
      <protection locked="0"/>
    </xf>
    <xf numFmtId="0" fontId="135" fillId="3" borderId="6" xfId="0" applyNumberFormat="1" applyFont="1" applyFill="1" applyBorder="1" applyAlignment="1" applyProtection="1">
      <alignment vertical="center"/>
    </xf>
    <xf numFmtId="0" fontId="136" fillId="3" borderId="9" xfId="0" applyNumberFormat="1" applyFont="1" applyFill="1" applyBorder="1" applyAlignment="1" applyProtection="1">
      <alignment vertical="center"/>
    </xf>
    <xf numFmtId="0" fontId="137" fillId="9" borderId="20" xfId="0" applyNumberFormat="1" applyFont="1" applyFill="1" applyBorder="1" applyAlignment="1" applyProtection="1">
      <alignment horizontal="center" vertical="center"/>
    </xf>
    <xf numFmtId="0" fontId="138" fillId="9" borderId="21" xfId="0" applyNumberFormat="1" applyFont="1" applyFill="1" applyBorder="1" applyAlignment="1" applyProtection="1">
      <alignment horizontal="center" vertical="center"/>
    </xf>
    <xf numFmtId="0" fontId="139" fillId="9" borderId="17" xfId="0" applyNumberFormat="1" applyFont="1" applyFill="1" applyBorder="1" applyAlignment="1" applyProtection="1">
      <alignment horizontal="center" vertical="center"/>
    </xf>
    <xf numFmtId="0" fontId="140" fillId="3" borderId="1" xfId="0" applyNumberFormat="1" applyFont="1" applyFill="1" applyBorder="1" applyAlignment="1" applyProtection="1">
      <alignment horizontal="center" vertical="center"/>
      <protection locked="0"/>
    </xf>
    <xf numFmtId="0" fontId="141" fillId="9" borderId="22" xfId="0" applyNumberFormat="1" applyFont="1" applyFill="1" applyBorder="1" applyAlignment="1" applyProtection="1">
      <alignment horizontal="center" vertical="center"/>
    </xf>
    <xf numFmtId="0" fontId="142" fillId="2" borderId="23" xfId="0" applyNumberFormat="1" applyFont="1" applyFill="1" applyBorder="1" applyAlignment="1" applyProtection="1">
      <alignment horizontal="center" vertical="center"/>
    </xf>
    <xf numFmtId="0" fontId="143" fillId="6" borderId="24" xfId="0" applyNumberFormat="1" applyFont="1" applyFill="1" applyBorder="1" applyAlignment="1" applyProtection="1">
      <alignment horizontal="center" vertical="center"/>
    </xf>
    <xf numFmtId="0" fontId="144" fillId="2" borderId="24" xfId="0" applyNumberFormat="1" applyFont="1" applyFill="1" applyBorder="1" applyAlignment="1" applyProtection="1">
      <alignment vertical="center"/>
    </xf>
    <xf numFmtId="0" fontId="145" fillId="2" borderId="25" xfId="0" applyNumberFormat="1" applyFont="1" applyFill="1" applyBorder="1" applyAlignment="1" applyProtection="1">
      <alignment horizontal="left" vertical="center"/>
    </xf>
    <xf numFmtId="0" fontId="146" fillId="3" borderId="26" xfId="0" applyNumberFormat="1" applyFont="1" applyFill="1" applyBorder="1" applyAlignment="1" applyProtection="1">
      <alignment vertical="center"/>
    </xf>
    <xf numFmtId="0" fontId="147" fillId="9" borderId="27" xfId="0" applyNumberFormat="1" applyFont="1" applyFill="1" applyBorder="1" applyAlignment="1" applyProtection="1">
      <alignment horizontal="center" vertical="center"/>
    </xf>
    <xf numFmtId="0" fontId="148" fillId="9" borderId="28" xfId="0" applyNumberFormat="1" applyFont="1" applyFill="1" applyBorder="1" applyAlignment="1" applyProtection="1">
      <alignment horizontal="center" vertical="center"/>
    </xf>
    <xf numFmtId="0" fontId="149" fillId="9" borderId="29" xfId="0" applyNumberFormat="1" applyFont="1" applyFill="1" applyBorder="1" applyAlignment="1" applyProtection="1">
      <alignment horizontal="center" vertical="center"/>
    </xf>
    <xf numFmtId="0" fontId="150" fillId="2" borderId="29" xfId="0" applyNumberFormat="1" applyFont="1" applyFill="1" applyBorder="1" applyAlignment="1" applyProtection="1">
      <alignment horizontal="right" vertical="center"/>
      <protection locked="0"/>
    </xf>
    <xf numFmtId="0" fontId="151" fillId="2" borderId="3" xfId="0" applyNumberFormat="1" applyFont="1" applyFill="1" applyBorder="1" applyAlignment="1" applyProtection="1">
      <alignment vertical="center"/>
    </xf>
    <xf numFmtId="0" fontId="152" fillId="2" borderId="29" xfId="0" applyNumberFormat="1" applyFont="1" applyFill="1" applyBorder="1" applyAlignment="1" applyProtection="1">
      <alignment horizontal="left" vertical="center"/>
    </xf>
    <xf numFmtId="0" fontId="153" fillId="9" borderId="30" xfId="0" applyNumberFormat="1" applyFont="1" applyFill="1" applyBorder="1" applyAlignment="1" applyProtection="1">
      <alignment horizontal="center" vertical="center"/>
    </xf>
    <xf numFmtId="0" fontId="154" fillId="2" borderId="6" xfId="0" applyNumberFormat="1" applyFont="1" applyFill="1" applyBorder="1" applyAlignment="1" applyProtection="1">
      <alignment horizontal="center" vertical="center"/>
    </xf>
    <xf numFmtId="0" fontId="155" fillId="6" borderId="18" xfId="0" applyNumberFormat="1" applyFont="1" applyFill="1" applyBorder="1" applyAlignment="1" applyProtection="1">
      <alignment horizontal="center" vertical="center"/>
    </xf>
    <xf numFmtId="0" fontId="156" fillId="7" borderId="31" xfId="0" applyNumberFormat="1" applyFont="1" applyFill="1" applyBorder="1" applyAlignment="1" applyProtection="1">
      <alignment vertical="center"/>
    </xf>
    <xf numFmtId="0" fontId="157" fillId="2" borderId="31" xfId="0" applyNumberFormat="1" applyFont="1" applyFill="1" applyBorder="1" applyAlignment="1" applyProtection="1">
      <alignment horizontal="left" vertical="center"/>
    </xf>
    <xf numFmtId="0" fontId="158" fillId="3" borderId="3" xfId="0" applyNumberFormat="1" applyFont="1" applyFill="1" applyBorder="1" applyAlignment="1" applyProtection="1">
      <alignment vertical="center"/>
    </xf>
    <xf numFmtId="0" fontId="159" fillId="2" borderId="18" xfId="0" applyNumberFormat="1" applyFont="1" applyFill="1" applyBorder="1" applyAlignment="1" applyProtection="1">
      <alignment horizontal="center" vertical="center"/>
    </xf>
    <xf numFmtId="0" fontId="160" fillId="2" borderId="18" xfId="0" applyNumberFormat="1" applyFont="1" applyFill="1" applyBorder="1" applyAlignment="1" applyProtection="1">
      <alignment horizontal="right" vertical="center"/>
      <protection locked="0"/>
    </xf>
    <xf numFmtId="0" fontId="161" fillId="2" borderId="18" xfId="0" applyNumberFormat="1" applyFont="1" applyFill="1" applyBorder="1" applyAlignment="1" applyProtection="1">
      <alignment vertical="center"/>
    </xf>
    <xf numFmtId="0" fontId="162" fillId="2" borderId="18" xfId="0" applyNumberFormat="1" applyFont="1" applyFill="1" applyBorder="1" applyAlignment="1" applyProtection="1">
      <alignment horizontal="left" vertical="center"/>
    </xf>
    <xf numFmtId="0" fontId="163" fillId="2" borderId="18" xfId="0" applyNumberFormat="1" applyFont="1" applyFill="1" applyBorder="1" applyAlignment="1" applyProtection="1">
      <alignment horizontal="center" vertical="center"/>
      <protection locked="0"/>
    </xf>
    <xf numFmtId="0" fontId="164" fillId="2" borderId="18" xfId="0" applyNumberFormat="1" applyFont="1" applyFill="1" applyBorder="1" applyAlignment="1" applyProtection="1">
      <alignment horizontal="center" vertical="center"/>
    </xf>
    <xf numFmtId="0" fontId="165" fillId="3" borderId="12" xfId="0" applyNumberFormat="1" applyFont="1" applyFill="1" applyBorder="1" applyAlignment="1" applyProtection="1">
      <alignment vertical="center"/>
    </xf>
    <xf numFmtId="0" fontId="166" fillId="2" borderId="18" xfId="0" applyNumberFormat="1" applyFont="1" applyFill="1" applyBorder="1" applyAlignment="1" applyProtection="1">
      <alignment horizontal="center" vertical="center"/>
    </xf>
    <xf numFmtId="0" fontId="167" fillId="4" borderId="19" xfId="0" applyNumberFormat="1" applyFont="1" applyFill="1" applyBorder="1" applyAlignment="1" applyProtection="1">
      <alignment horizontal="center" vertical="center"/>
    </xf>
    <xf numFmtId="0" fontId="168" fillId="4" borderId="15" xfId="0" applyNumberFormat="1" applyFont="1" applyFill="1" applyBorder="1" applyAlignment="1" applyProtection="1">
      <alignment horizontal="center" vertical="center"/>
    </xf>
    <xf numFmtId="0" fontId="169" fillId="4" borderId="16" xfId="0" applyNumberFormat="1" applyFont="1" applyFill="1" applyBorder="1" applyAlignment="1" applyProtection="1">
      <alignment horizontal="center" vertical="center"/>
    </xf>
    <xf numFmtId="0" fontId="170" fillId="2" borderId="4" xfId="0" applyNumberFormat="1" applyFont="1" applyFill="1" applyBorder="1" applyAlignment="1" applyProtection="1">
      <alignment horizontal="center" vertical="center"/>
    </xf>
    <xf numFmtId="0" fontId="171" fillId="4" borderId="20" xfId="0" applyNumberFormat="1" applyFont="1" applyFill="1" applyBorder="1" applyAlignment="1" applyProtection="1">
      <alignment horizontal="center" vertical="center"/>
    </xf>
    <xf numFmtId="0" fontId="172" fillId="4" borderId="21" xfId="0" applyNumberFormat="1" applyFont="1" applyFill="1" applyBorder="1" applyAlignment="1" applyProtection="1">
      <alignment horizontal="center" vertical="center"/>
    </xf>
    <xf numFmtId="0" fontId="173" fillId="4" borderId="17" xfId="0" applyNumberFormat="1" applyFont="1" applyFill="1" applyBorder="1" applyAlignment="1" applyProtection="1">
      <alignment horizontal="center" vertical="center"/>
    </xf>
    <xf numFmtId="0" fontId="174" fillId="2" borderId="21" xfId="0" applyNumberFormat="1" applyFont="1" applyFill="1" applyBorder="1" applyAlignment="1" applyProtection="1">
      <alignment horizontal="center" vertical="center"/>
    </xf>
    <xf numFmtId="0" fontId="175" fillId="2" borderId="18" xfId="0" applyNumberFormat="1" applyFont="1" applyFill="1" applyBorder="1" applyAlignment="1" applyProtection="1">
      <alignment horizontal="center" vertical="center"/>
    </xf>
    <xf numFmtId="0" fontId="176" fillId="2" borderId="18" xfId="0" applyNumberFormat="1" applyFont="1" applyFill="1" applyBorder="1" applyAlignment="1" applyProtection="1">
      <alignment horizontal="center" vertical="center"/>
    </xf>
    <xf numFmtId="0" fontId="177" fillId="2" borderId="18" xfId="0" applyNumberFormat="1" applyFont="1" applyFill="1" applyBorder="1" applyAlignment="1" applyProtection="1">
      <alignment vertical="center"/>
    </xf>
    <xf numFmtId="0" fontId="178" fillId="4" borderId="27" xfId="0" applyNumberFormat="1" applyFont="1" applyFill="1" applyBorder="1" applyAlignment="1" applyProtection="1">
      <alignment horizontal="center" vertical="center"/>
    </xf>
    <xf numFmtId="0" fontId="179" fillId="4" borderId="28" xfId="0" applyNumberFormat="1" applyFont="1" applyFill="1" applyBorder="1" applyAlignment="1" applyProtection="1">
      <alignment horizontal="center" vertical="center"/>
    </xf>
    <xf numFmtId="0" fontId="180" fillId="4" borderId="29" xfId="0" applyNumberFormat="1" applyFont="1" applyFill="1" applyBorder="1" applyAlignment="1" applyProtection="1">
      <alignment horizontal="center" vertical="center"/>
    </xf>
    <xf numFmtId="0" fontId="181" fillId="2" borderId="28" xfId="0" applyNumberFormat="1" applyFont="1" applyFill="1" applyBorder="1" applyAlignment="1" applyProtection="1">
      <alignment horizontal="center" vertical="center"/>
    </xf>
    <xf numFmtId="0" fontId="182" fillId="2" borderId="1" xfId="0" applyNumberFormat="1" applyFont="1" applyFill="1" applyBorder="1" applyAlignment="1" applyProtection="1">
      <alignment horizontal="center" vertical="center"/>
    </xf>
    <xf numFmtId="0" fontId="183" fillId="2" borderId="18" xfId="0" applyNumberFormat="1" applyFont="1" applyFill="1" applyBorder="1" applyAlignment="1" applyProtection="1">
      <alignment horizontal="center" vertical="center"/>
    </xf>
    <xf numFmtId="0" fontId="184" fillId="2" borderId="18" xfId="0" applyNumberFormat="1" applyFont="1" applyFill="1" applyBorder="1" applyAlignment="1" applyProtection="1">
      <alignment horizontal="left" vertical="center"/>
    </xf>
    <xf numFmtId="0" fontId="185" fillId="2" borderId="18" xfId="0" applyNumberFormat="1" applyFont="1" applyFill="1" applyBorder="1" applyAlignment="1" applyProtection="1">
      <alignment horizontal="left" vertical="center"/>
    </xf>
    <xf numFmtId="0" fontId="186" fillId="2" borderId="1" xfId="0" applyNumberFormat="1" applyFont="1" applyFill="1" applyBorder="1" applyAlignment="1" applyProtection="1">
      <alignment horizontal="center" vertical="center"/>
      <protection locked="0"/>
    </xf>
    <xf numFmtId="0" fontId="187" fillId="2" borderId="18" xfId="0" applyNumberFormat="1" applyFont="1" applyFill="1" applyBorder="1" applyAlignment="1" applyProtection="1">
      <alignment horizontal="left" vertical="center"/>
    </xf>
    <xf numFmtId="0" fontId="188" fillId="2" borderId="18" xfId="0" applyNumberFormat="1" applyFont="1" applyFill="1" applyBorder="1" applyAlignment="1" applyProtection="1">
      <alignment horizontal="left" vertical="center"/>
    </xf>
    <xf numFmtId="0" fontId="189" fillId="3" borderId="1" xfId="0" applyNumberFormat="1" applyFont="1" applyFill="1" applyBorder="1" applyAlignment="1" applyProtection="1">
      <alignment horizontal="left" vertical="center"/>
    </xf>
    <xf numFmtId="0" fontId="190" fillId="3" borderId="1" xfId="0" applyNumberFormat="1" applyFont="1" applyFill="1" applyBorder="1" applyAlignment="1" applyProtection="1">
      <alignment vertical="center"/>
    </xf>
    <xf numFmtId="0" fontId="80" fillId="2" borderId="1" xfId="0" applyNumberFormat="1" applyFont="1" applyFill="1" applyBorder="1" applyAlignment="1">
      <alignment horizontal="center"/>
    </xf>
    <xf numFmtId="0" fontId="107" fillId="4" borderId="8" xfId="0" applyNumberFormat="1" applyFont="1" applyFill="1" applyBorder="1" applyAlignment="1" applyProtection="1">
      <alignment horizontal="center" vertical="center"/>
    </xf>
    <xf numFmtId="0" fontId="108" fillId="4" borderId="3" xfId="0" applyNumberFormat="1" applyFont="1" applyFill="1" applyBorder="1" applyAlignment="1" applyProtection="1">
      <alignment horizontal="center" vertical="center"/>
    </xf>
    <xf numFmtId="0" fontId="109" fillId="4" borderId="9" xfId="0" applyNumberFormat="1" applyFont="1" applyFill="1" applyBorder="1" applyAlignment="1" applyProtection="1">
      <alignment horizontal="center" vertical="center"/>
    </xf>
    <xf numFmtId="0" fontId="110" fillId="4" borderId="10" xfId="0" applyNumberFormat="1" applyFont="1" applyFill="1" applyBorder="1" applyAlignment="1" applyProtection="1">
      <alignment horizontal="center" vertical="center"/>
    </xf>
    <xf numFmtId="0" fontId="111" fillId="4" borderId="11" xfId="0" applyNumberFormat="1" applyFont="1" applyFill="1" applyBorder="1" applyAlignment="1" applyProtection="1">
      <alignment horizontal="center" vertical="center"/>
    </xf>
    <xf numFmtId="0" fontId="112" fillId="4" borderId="12" xfId="0" applyNumberFormat="1" applyFont="1" applyFill="1" applyBorder="1" applyAlignment="1" applyProtection="1">
      <alignment horizontal="center" vertical="center"/>
    </xf>
    <xf numFmtId="0" fontId="113" fillId="2" borderId="13" xfId="0" applyNumberFormat="1" applyFont="1" applyFill="1" applyBorder="1" applyAlignment="1" applyProtection="1">
      <alignment horizontal="center" vertical="center"/>
    </xf>
    <xf numFmtId="0" fontId="114" fillId="2" borderId="14" xfId="0" applyNumberFormat="1" applyFont="1" applyFill="1" applyBorder="1" applyAlignment="1" applyProtection="1">
      <alignment horizontal="center" vertical="center"/>
    </xf>
    <xf numFmtId="0" fontId="115" fillId="2" borderId="5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75524</xdr:colOff>
      <xdr:row>4</xdr:row>
      <xdr:rowOff>228600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workbookViewId="0"/>
  </sheetViews>
  <sheetFormatPr baseColWidth="10" defaultColWidth="9.140625" defaultRowHeight="15" x14ac:dyDescent="0.25"/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</row>
    <row r="4" spans="1:5" x14ac:dyDescent="0.25">
      <c r="A4">
        <v>3498</v>
      </c>
      <c r="B4" t="s">
        <v>7</v>
      </c>
      <c r="C4" t="s">
        <v>8</v>
      </c>
      <c r="D4">
        <v>1</v>
      </c>
      <c r="E4">
        <v>657</v>
      </c>
    </row>
    <row r="5" spans="1:5" x14ac:dyDescent="0.25">
      <c r="A5">
        <v>3909</v>
      </c>
      <c r="B5" t="s">
        <v>9</v>
      </c>
      <c r="C5" t="s">
        <v>10</v>
      </c>
      <c r="D5">
        <v>2</v>
      </c>
      <c r="E5">
        <v>649</v>
      </c>
    </row>
    <row r="6" spans="1:5" x14ac:dyDescent="0.25">
      <c r="A6">
        <v>3915</v>
      </c>
      <c r="B6" t="s">
        <v>11</v>
      </c>
      <c r="C6" t="s">
        <v>12</v>
      </c>
      <c r="D6">
        <v>3</v>
      </c>
      <c r="E6">
        <v>601</v>
      </c>
    </row>
    <row r="7" spans="1:5" x14ac:dyDescent="0.25">
      <c r="A7">
        <v>3828</v>
      </c>
      <c r="B7" t="s">
        <v>13</v>
      </c>
      <c r="C7" t="s">
        <v>14</v>
      </c>
      <c r="D7">
        <v>4</v>
      </c>
      <c r="E7">
        <v>584</v>
      </c>
    </row>
    <row r="8" spans="1:5" x14ac:dyDescent="0.25">
      <c r="A8">
        <v>3918</v>
      </c>
      <c r="B8" t="s">
        <v>15</v>
      </c>
      <c r="C8" t="s">
        <v>10</v>
      </c>
      <c r="D8">
        <v>5</v>
      </c>
      <c r="E8">
        <v>546</v>
      </c>
    </row>
    <row r="9" spans="1:5" x14ac:dyDescent="0.25">
      <c r="A9">
        <v>4047</v>
      </c>
      <c r="B9" t="s">
        <v>16</v>
      </c>
      <c r="C9" t="s">
        <v>10</v>
      </c>
      <c r="D9">
        <v>6</v>
      </c>
      <c r="E9">
        <v>541</v>
      </c>
    </row>
    <row r="10" spans="1:5" x14ac:dyDescent="0.25">
      <c r="A10">
        <v>3912</v>
      </c>
      <c r="B10" t="s">
        <v>17</v>
      </c>
      <c r="C10" t="s">
        <v>18</v>
      </c>
      <c r="D10">
        <v>7</v>
      </c>
      <c r="E10">
        <v>516</v>
      </c>
    </row>
    <row r="11" spans="1:5" x14ac:dyDescent="0.25">
      <c r="A11">
        <v>3907</v>
      </c>
      <c r="B11" t="s">
        <v>19</v>
      </c>
      <c r="C11" t="s">
        <v>8</v>
      </c>
      <c r="D11">
        <v>8</v>
      </c>
      <c r="E11">
        <v>512</v>
      </c>
    </row>
    <row r="12" spans="1:5" x14ac:dyDescent="0.25">
      <c r="A12">
        <v>4183</v>
      </c>
      <c r="B12" t="s">
        <v>20</v>
      </c>
      <c r="C12" t="s">
        <v>21</v>
      </c>
      <c r="D12">
        <v>10</v>
      </c>
      <c r="E12">
        <v>500</v>
      </c>
    </row>
    <row r="13" spans="1:5" x14ac:dyDescent="0.25">
      <c r="A13">
        <v>4229</v>
      </c>
      <c r="B13" t="s">
        <v>22</v>
      </c>
      <c r="C13" t="s">
        <v>23</v>
      </c>
      <c r="D13" t="s">
        <v>24</v>
      </c>
      <c r="E13">
        <v>500</v>
      </c>
    </row>
    <row r="14" spans="1:5" x14ac:dyDescent="0.25">
      <c r="A14">
        <v>4235</v>
      </c>
      <c r="B14" t="s">
        <v>25</v>
      </c>
      <c r="C14" t="s">
        <v>23</v>
      </c>
      <c r="D14" t="s">
        <v>24</v>
      </c>
      <c r="E14">
        <v>500</v>
      </c>
    </row>
    <row r="15" spans="1:5" x14ac:dyDescent="0.25">
      <c r="A15">
        <v>4213</v>
      </c>
      <c r="B15" t="s">
        <v>26</v>
      </c>
      <c r="C15" t="s">
        <v>27</v>
      </c>
      <c r="D15">
        <v>12</v>
      </c>
      <c r="E15">
        <v>491</v>
      </c>
    </row>
    <row r="16" spans="1:5" x14ac:dyDescent="0.25">
      <c r="A16">
        <v>4160</v>
      </c>
      <c r="B16" t="s">
        <v>28</v>
      </c>
      <c r="C16" t="s">
        <v>23</v>
      </c>
      <c r="D16">
        <v>17</v>
      </c>
      <c r="E16">
        <v>460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"/>
    </row>
    <row r="5" spans="2:10" ht="8.25" customHeight="1" x14ac:dyDescent="0.35">
      <c r="D5" s="1"/>
    </row>
    <row r="6" spans="2:10" ht="26.25" customHeight="1" x14ac:dyDescent="0.25"/>
    <row r="7" spans="2:10" ht="26.25" customHeight="1" x14ac:dyDescent="0.35">
      <c r="C7" s="1"/>
      <c r="D7" s="1"/>
      <c r="G7" s="1" t="s">
        <v>29</v>
      </c>
      <c r="H7" s="26">
        <v>45170.648086562498</v>
      </c>
      <c r="J7" s="2"/>
    </row>
    <row r="8" spans="2:10" ht="26.25" customHeight="1" x14ac:dyDescent="0.35">
      <c r="C8" s="1"/>
      <c r="D8" s="1"/>
    </row>
    <row r="9" spans="2:10" ht="21" customHeight="1" x14ac:dyDescent="0.35">
      <c r="B9" s="3" t="s">
        <v>30</v>
      </c>
      <c r="C9" s="4"/>
      <c r="D9" s="5" t="s">
        <v>49</v>
      </c>
      <c r="E9" s="3" t="s">
        <v>31</v>
      </c>
      <c r="F9" s="5" t="s">
        <v>50</v>
      </c>
      <c r="G9" s="3" t="s">
        <v>32</v>
      </c>
      <c r="H9" s="6"/>
      <c r="I9" s="3"/>
      <c r="J9" s="6"/>
    </row>
    <row r="10" spans="2:10" ht="21" customHeight="1" x14ac:dyDescent="0.25"/>
    <row r="11" spans="2:10" ht="21" customHeight="1" x14ac:dyDescent="0.25">
      <c r="B11" s="7" t="s">
        <v>33</v>
      </c>
      <c r="C11" s="7" t="s">
        <v>34</v>
      </c>
      <c r="D11" s="7" t="s">
        <v>35</v>
      </c>
      <c r="E11" s="7" t="s">
        <v>36</v>
      </c>
      <c r="F11" s="7" t="s">
        <v>37</v>
      </c>
      <c r="G11" s="7" t="s">
        <v>38</v>
      </c>
    </row>
    <row r="12" spans="2:10" ht="21" customHeight="1" x14ac:dyDescent="0.35">
      <c r="B12" s="8">
        <v>1</v>
      </c>
      <c r="C12" s="9">
        <v>3498</v>
      </c>
      <c r="D12" s="10" t="str">
        <f>IF(ISBLANK(C12),"",VLOOKUP(C12,Inscripcion!$A$1:$E$200,2,FALSE))</f>
        <v>Jaydelinne Shanney Baker Crawford</v>
      </c>
      <c r="E12" s="11" t="str">
        <f>IF(ISBLANK(C12),"",VLOOKUP(C12,Inscripcion!$A$1:$E$200,3,FALSE))</f>
        <v>Aserrí</v>
      </c>
      <c r="F12" s="11">
        <f>IF(ISBLANK(C12),"",VLOOKUP(C12,Inscripcion!$A$1:$E$200,4,FALSE))</f>
        <v>1</v>
      </c>
      <c r="G12" s="11">
        <f>IF(ISBLANK(C12),"",VLOOKUP(C12,Inscripcion!$A$1:$E$200,5,FALSE))</f>
        <v>657</v>
      </c>
    </row>
    <row r="13" spans="2:10" ht="21" customHeight="1" x14ac:dyDescent="0.35">
      <c r="B13" s="8">
        <v>2</v>
      </c>
      <c r="C13" s="9">
        <v>3912</v>
      </c>
      <c r="D13" s="10" t="str">
        <f>IF(ISBLANK(C13),"",VLOOKUP(C13,Inscripcion!$A$1:$E$200,2,FALSE))</f>
        <v>Ambar Padilla Granados</v>
      </c>
      <c r="E13" s="11" t="str">
        <f>IF(ISBLANK(C13),"",VLOOKUP(C13,Inscripcion!$A$1:$E$200,3,FALSE))</f>
        <v>Perez Zeledon</v>
      </c>
      <c r="F13" s="11">
        <f>IF(ISBLANK(C13),"",VLOOKUP(C13,Inscripcion!$A$1:$E$200,4,FALSE))</f>
        <v>7</v>
      </c>
      <c r="G13" s="11">
        <f>IF(ISBLANK(C13),"",VLOOKUP(C13,Inscripcion!$A$1:$E$200,5,FALSE))</f>
        <v>516</v>
      </c>
    </row>
    <row r="14" spans="2:10" ht="21" customHeight="1" x14ac:dyDescent="0.35">
      <c r="B14" s="8">
        <v>3</v>
      </c>
      <c r="C14" s="9">
        <v>4183</v>
      </c>
      <c r="D14" s="10" t="str">
        <f>IF(ISBLANK(C14),"",VLOOKUP(C14,Inscripcion!$A$1:$E$200,2,FALSE))</f>
        <v>Monserrat Rodríguez Solís</v>
      </c>
      <c r="E14" s="11" t="str">
        <f>IF(ISBLANK(C14),"",VLOOKUP(C14,Inscripcion!$A$1:$E$200,3,FALSE))</f>
        <v>San Carlos</v>
      </c>
      <c r="F14" s="11">
        <f>IF(ISBLANK(C14),"",VLOOKUP(C14,Inscripcion!$A$1:$E$200,4,FALSE))</f>
        <v>10</v>
      </c>
      <c r="G14" s="11">
        <f>IF(ISBLANK(C14),"",VLOOKUP(C14,Inscripcion!$A$1:$E$200,5,FALSE))</f>
        <v>500</v>
      </c>
    </row>
    <row r="15" spans="2:10" ht="21" customHeight="1" x14ac:dyDescent="0.25">
      <c r="F15" s="12" t="s">
        <v>39</v>
      </c>
      <c r="G15" s="12" t="s">
        <v>39</v>
      </c>
    </row>
    <row r="16" spans="2:10" ht="21" customHeight="1" x14ac:dyDescent="0.25"/>
    <row r="17" spans="2:10" ht="21" customHeight="1" x14ac:dyDescent="0.25">
      <c r="B17" s="13" t="s">
        <v>40</v>
      </c>
      <c r="C17" s="13"/>
      <c r="D17" s="13" t="s">
        <v>41</v>
      </c>
      <c r="E17" s="14" t="s">
        <v>42</v>
      </c>
      <c r="F17" s="13" t="s">
        <v>43</v>
      </c>
      <c r="G17" s="13" t="s">
        <v>44</v>
      </c>
      <c r="H17" s="15" t="s">
        <v>45</v>
      </c>
      <c r="I17" s="16"/>
    </row>
    <row r="18" spans="2:10" ht="21" customHeight="1" x14ac:dyDescent="0.25">
      <c r="B18" s="17">
        <v>1</v>
      </c>
      <c r="C18" s="18">
        <v>1</v>
      </c>
      <c r="D18" s="19" t="str">
        <f>D12</f>
        <v>Jaydelinne Shanney Baker Crawford</v>
      </c>
      <c r="E18" s="20"/>
      <c r="F18" s="20"/>
      <c r="G18" s="20"/>
      <c r="H18" s="21"/>
      <c r="I18" s="16"/>
    </row>
    <row r="19" spans="2:10" ht="21" customHeight="1" x14ac:dyDescent="0.25">
      <c r="B19" s="22"/>
      <c r="C19" s="18">
        <v>3</v>
      </c>
      <c r="D19" s="19" t="str">
        <f>D14</f>
        <v>Monserrat Rodríguez Solís</v>
      </c>
      <c r="E19" s="20"/>
      <c r="F19" s="20"/>
      <c r="G19" s="20"/>
      <c r="H19" s="23"/>
      <c r="I19" s="16"/>
    </row>
    <row r="20" spans="2:10" ht="21" customHeight="1" x14ac:dyDescent="0.25">
      <c r="B20" s="17">
        <v>2</v>
      </c>
      <c r="C20" s="20">
        <v>1</v>
      </c>
      <c r="D20" s="19" t="str">
        <f>D12</f>
        <v>Jaydelinne Shanney Baker Crawford</v>
      </c>
      <c r="E20" s="20"/>
      <c r="F20" s="20"/>
      <c r="G20" s="20"/>
      <c r="H20" s="21"/>
      <c r="I20" s="16"/>
    </row>
    <row r="21" spans="2:10" ht="21" customHeight="1" x14ac:dyDescent="0.25">
      <c r="B21" s="22"/>
      <c r="C21" s="20">
        <v>2</v>
      </c>
      <c r="D21" s="19" t="str">
        <f>D13</f>
        <v>Ambar Padilla Granados</v>
      </c>
      <c r="E21" s="20"/>
      <c r="F21" s="20"/>
      <c r="G21" s="20"/>
      <c r="H21" s="23"/>
      <c r="I21" s="16"/>
    </row>
    <row r="22" spans="2:10" ht="21" customHeight="1" x14ac:dyDescent="0.25">
      <c r="B22" s="17">
        <v>3</v>
      </c>
      <c r="C22" s="20">
        <v>2</v>
      </c>
      <c r="D22" s="19" t="str">
        <f>D13</f>
        <v>Ambar Padilla Granados</v>
      </c>
      <c r="E22" s="20"/>
      <c r="F22" s="20"/>
      <c r="G22" s="20"/>
      <c r="H22" s="24"/>
      <c r="I22" s="16"/>
    </row>
    <row r="23" spans="2:10" ht="21" customHeight="1" x14ac:dyDescent="0.25">
      <c r="B23" s="22"/>
      <c r="C23" s="20">
        <v>3</v>
      </c>
      <c r="D23" s="19" t="str">
        <f>D14</f>
        <v>Monserrat Rodríguez Solís</v>
      </c>
      <c r="E23" s="20"/>
      <c r="F23" s="20"/>
      <c r="G23" s="20"/>
      <c r="H23" s="23"/>
      <c r="I23" s="16"/>
    </row>
    <row r="24" spans="2:10" ht="21" customHeight="1" x14ac:dyDescent="0.25">
      <c r="B24" s="4"/>
      <c r="C24" s="4"/>
      <c r="D24" s="4"/>
      <c r="E24" s="4"/>
      <c r="F24" s="4"/>
      <c r="G24" s="4"/>
      <c r="H24" s="4"/>
      <c r="I24" s="4"/>
      <c r="J24" s="4"/>
    </row>
    <row r="25" spans="2:10" ht="21" customHeight="1" x14ac:dyDescent="0.25">
      <c r="B25" s="4"/>
      <c r="C25" s="4"/>
      <c r="D25" s="4"/>
      <c r="E25" s="4"/>
      <c r="F25" s="4"/>
      <c r="G25" s="4"/>
      <c r="H25" s="4"/>
      <c r="I25" s="4"/>
      <c r="J25" s="4"/>
    </row>
    <row r="26" spans="2:10" ht="21" customHeight="1" x14ac:dyDescent="0.25">
      <c r="B26" s="4"/>
      <c r="C26" s="4"/>
      <c r="D26" s="20" t="s">
        <v>46</v>
      </c>
      <c r="E26" s="4"/>
      <c r="F26" s="4"/>
      <c r="G26" s="4"/>
      <c r="H26" s="4"/>
      <c r="I26" s="4"/>
      <c r="J26" s="4"/>
    </row>
    <row r="27" spans="2:10" ht="21" customHeight="1" x14ac:dyDescent="0.25">
      <c r="D27" s="25" t="s">
        <v>47</v>
      </c>
      <c r="E27" s="4"/>
      <c r="F27" s="4"/>
    </row>
    <row r="28" spans="2:10" ht="21" customHeight="1" x14ac:dyDescent="0.25">
      <c r="D28" s="25" t="s">
        <v>48</v>
      </c>
      <c r="E28" s="4"/>
      <c r="F28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7"/>
    </row>
    <row r="5" spans="2:10" ht="8.25" customHeight="1" x14ac:dyDescent="0.35">
      <c r="D5" s="27"/>
    </row>
    <row r="6" spans="2:10" ht="26.25" customHeight="1" x14ac:dyDescent="0.25"/>
    <row r="7" spans="2:10" ht="26.25" customHeight="1" x14ac:dyDescent="0.35">
      <c r="C7" s="27"/>
      <c r="D7" s="27"/>
      <c r="G7" s="27" t="s">
        <v>29</v>
      </c>
      <c r="H7" s="52">
        <v>45170.648087465277</v>
      </c>
      <c r="J7" s="28"/>
    </row>
    <row r="8" spans="2:10" ht="26.25" customHeight="1" x14ac:dyDescent="0.35">
      <c r="C8" s="27"/>
      <c r="D8" s="27"/>
    </row>
    <row r="9" spans="2:10" ht="21" customHeight="1" x14ac:dyDescent="0.35">
      <c r="B9" s="29" t="s">
        <v>30</v>
      </c>
      <c r="C9" s="30"/>
      <c r="D9" s="31" t="s">
        <v>49</v>
      </c>
      <c r="E9" s="29" t="s">
        <v>31</v>
      </c>
      <c r="F9" s="31" t="s">
        <v>51</v>
      </c>
      <c r="G9" s="29" t="s">
        <v>32</v>
      </c>
      <c r="H9" s="32"/>
      <c r="I9" s="29"/>
      <c r="J9" s="32"/>
    </row>
    <row r="10" spans="2:10" ht="21" customHeight="1" x14ac:dyDescent="0.25"/>
    <row r="11" spans="2:10" ht="21" customHeight="1" x14ac:dyDescent="0.25">
      <c r="B11" s="33" t="s">
        <v>33</v>
      </c>
      <c r="C11" s="33" t="s">
        <v>34</v>
      </c>
      <c r="D11" s="33" t="s">
        <v>35</v>
      </c>
      <c r="E11" s="33" t="s">
        <v>36</v>
      </c>
      <c r="F11" s="33" t="s">
        <v>37</v>
      </c>
      <c r="G11" s="33" t="s">
        <v>38</v>
      </c>
    </row>
    <row r="12" spans="2:10" ht="21" customHeight="1" x14ac:dyDescent="0.35">
      <c r="B12" s="34">
        <v>1</v>
      </c>
      <c r="C12" s="35">
        <v>3909</v>
      </c>
      <c r="D12" s="36" t="str">
        <f>IF(ISBLANK(C12),"",VLOOKUP(C12,Inscripcion!$A$1:$E$200,2,FALSE))</f>
        <v>Galilea Muñoz Cordoba</v>
      </c>
      <c r="E12" s="37" t="str">
        <f>IF(ISBLANK(C12),"",VLOOKUP(C12,Inscripcion!$A$1:$E$200,3,FALSE))</f>
        <v>Esparza</v>
      </c>
      <c r="F12" s="37">
        <f>IF(ISBLANK(C12),"",VLOOKUP(C12,Inscripcion!$A$1:$E$200,4,FALSE))</f>
        <v>2</v>
      </c>
      <c r="G12" s="37">
        <f>IF(ISBLANK(C12),"",VLOOKUP(C12,Inscripcion!$A$1:$E$200,5,FALSE))</f>
        <v>649</v>
      </c>
    </row>
    <row r="13" spans="2:10" ht="21" customHeight="1" x14ac:dyDescent="0.35">
      <c r="B13" s="34">
        <v>2</v>
      </c>
      <c r="C13" s="35">
        <v>3907</v>
      </c>
      <c r="D13" s="36" t="str">
        <f>IF(ISBLANK(C13),"",VLOOKUP(C13,Inscripcion!$A$1:$E$200,2,FALSE))</f>
        <v>Luciana Cascante Barboza</v>
      </c>
      <c r="E13" s="37" t="str">
        <f>IF(ISBLANK(C13),"",VLOOKUP(C13,Inscripcion!$A$1:$E$200,3,FALSE))</f>
        <v>Aserrí</v>
      </c>
      <c r="F13" s="37">
        <f>IF(ISBLANK(C13),"",VLOOKUP(C13,Inscripcion!$A$1:$E$200,4,FALSE))</f>
        <v>8</v>
      </c>
      <c r="G13" s="37">
        <f>IF(ISBLANK(C13),"",VLOOKUP(C13,Inscripcion!$A$1:$E$200,5,FALSE))</f>
        <v>512</v>
      </c>
    </row>
    <row r="14" spans="2:10" ht="21" customHeight="1" x14ac:dyDescent="0.35">
      <c r="B14" s="34">
        <v>3</v>
      </c>
      <c r="C14" s="35">
        <v>4229</v>
      </c>
      <c r="D14" s="36" t="str">
        <f>IF(ISBLANK(C14),"",VLOOKUP(C14,Inscripcion!$A$1:$E$200,2,FALSE))</f>
        <v>Ashkey Paola Alvarado Lopez</v>
      </c>
      <c r="E14" s="37" t="str">
        <f>IF(ISBLANK(C14),"",VLOOKUP(C14,Inscripcion!$A$1:$E$200,3,FALSE))</f>
        <v>Santa Cruz</v>
      </c>
      <c r="F14" s="37" t="str">
        <f>IF(ISBLANK(C14),"",VLOOKUP(C14,Inscripcion!$A$1:$E$200,4,FALSE))</f>
        <v>NUEVO AFILIADO</v>
      </c>
      <c r="G14" s="37">
        <f>IF(ISBLANK(C14),"",VLOOKUP(C14,Inscripcion!$A$1:$E$200,5,FALSE))</f>
        <v>500</v>
      </c>
    </row>
    <row r="15" spans="2:10" ht="21" customHeight="1" x14ac:dyDescent="0.25">
      <c r="F15" s="38" t="s">
        <v>39</v>
      </c>
      <c r="G15" s="38" t="s">
        <v>39</v>
      </c>
    </row>
    <row r="16" spans="2:10" ht="21" customHeight="1" x14ac:dyDescent="0.25"/>
    <row r="17" spans="2:10" ht="21" customHeight="1" x14ac:dyDescent="0.25">
      <c r="B17" s="39" t="s">
        <v>40</v>
      </c>
      <c r="C17" s="39"/>
      <c r="D17" s="39" t="s">
        <v>41</v>
      </c>
      <c r="E17" s="40" t="s">
        <v>42</v>
      </c>
      <c r="F17" s="39" t="s">
        <v>43</v>
      </c>
      <c r="G17" s="39" t="s">
        <v>44</v>
      </c>
      <c r="H17" s="41" t="s">
        <v>45</v>
      </c>
      <c r="I17" s="42"/>
    </row>
    <row r="18" spans="2:10" ht="21" customHeight="1" x14ac:dyDescent="0.25">
      <c r="B18" s="43">
        <v>1</v>
      </c>
      <c r="C18" s="44">
        <v>1</v>
      </c>
      <c r="D18" s="45" t="str">
        <f>D12</f>
        <v>Galilea Muñoz Cordoba</v>
      </c>
      <c r="E18" s="46"/>
      <c r="F18" s="46"/>
      <c r="G18" s="46"/>
      <c r="H18" s="47"/>
      <c r="I18" s="42"/>
    </row>
    <row r="19" spans="2:10" ht="21" customHeight="1" x14ac:dyDescent="0.25">
      <c r="B19" s="48"/>
      <c r="C19" s="44">
        <v>3</v>
      </c>
      <c r="D19" s="45" t="str">
        <f>D14</f>
        <v>Ashkey Paola Alvarado Lopez</v>
      </c>
      <c r="E19" s="46"/>
      <c r="F19" s="46"/>
      <c r="G19" s="46"/>
      <c r="H19" s="49"/>
      <c r="I19" s="42"/>
    </row>
    <row r="20" spans="2:10" ht="21" customHeight="1" x14ac:dyDescent="0.25">
      <c r="B20" s="43">
        <v>2</v>
      </c>
      <c r="C20" s="46">
        <v>1</v>
      </c>
      <c r="D20" s="45" t="str">
        <f>D12</f>
        <v>Galilea Muñoz Cordoba</v>
      </c>
      <c r="E20" s="46"/>
      <c r="F20" s="46"/>
      <c r="G20" s="46"/>
      <c r="H20" s="47"/>
      <c r="I20" s="42"/>
    </row>
    <row r="21" spans="2:10" ht="21" customHeight="1" x14ac:dyDescent="0.25">
      <c r="B21" s="48"/>
      <c r="C21" s="46">
        <v>2</v>
      </c>
      <c r="D21" s="45" t="str">
        <f>D13</f>
        <v>Luciana Cascante Barboza</v>
      </c>
      <c r="E21" s="46"/>
      <c r="F21" s="46"/>
      <c r="G21" s="46"/>
      <c r="H21" s="49"/>
      <c r="I21" s="42"/>
    </row>
    <row r="22" spans="2:10" ht="21" customHeight="1" x14ac:dyDescent="0.25">
      <c r="B22" s="43">
        <v>3</v>
      </c>
      <c r="C22" s="46">
        <v>2</v>
      </c>
      <c r="D22" s="45" t="str">
        <f>D13</f>
        <v>Luciana Cascante Barboza</v>
      </c>
      <c r="E22" s="46"/>
      <c r="F22" s="46"/>
      <c r="G22" s="46"/>
      <c r="H22" s="50"/>
      <c r="I22" s="42"/>
    </row>
    <row r="23" spans="2:10" ht="21" customHeight="1" x14ac:dyDescent="0.25">
      <c r="B23" s="48"/>
      <c r="C23" s="46">
        <v>3</v>
      </c>
      <c r="D23" s="45" t="str">
        <f>D14</f>
        <v>Ashkey Paola Alvarado Lopez</v>
      </c>
      <c r="E23" s="46"/>
      <c r="F23" s="46"/>
      <c r="G23" s="46"/>
      <c r="H23" s="49"/>
      <c r="I23" s="42"/>
    </row>
    <row r="24" spans="2:10" ht="21" customHeight="1" x14ac:dyDescent="0.25">
      <c r="B24" s="30"/>
      <c r="C24" s="30"/>
      <c r="D24" s="30"/>
      <c r="E24" s="30"/>
      <c r="F24" s="30"/>
      <c r="G24" s="30"/>
      <c r="H24" s="30"/>
      <c r="I24" s="30"/>
      <c r="J24" s="30"/>
    </row>
    <row r="25" spans="2:10" ht="21" customHeight="1" x14ac:dyDescent="0.25">
      <c r="B25" s="30"/>
      <c r="C25" s="30"/>
      <c r="D25" s="30"/>
      <c r="E25" s="30"/>
      <c r="F25" s="30"/>
      <c r="G25" s="30"/>
      <c r="H25" s="30"/>
      <c r="I25" s="30"/>
      <c r="J25" s="30"/>
    </row>
    <row r="26" spans="2:10" ht="21" customHeight="1" x14ac:dyDescent="0.25">
      <c r="B26" s="30"/>
      <c r="C26" s="30"/>
      <c r="D26" s="46" t="s">
        <v>46</v>
      </c>
      <c r="E26" s="30"/>
      <c r="F26" s="30"/>
      <c r="G26" s="30"/>
      <c r="H26" s="30"/>
      <c r="I26" s="30"/>
      <c r="J26" s="30"/>
    </row>
    <row r="27" spans="2:10" ht="21" customHeight="1" x14ac:dyDescent="0.25">
      <c r="D27" s="51" t="s">
        <v>47</v>
      </c>
      <c r="E27" s="30"/>
      <c r="F27" s="30"/>
    </row>
    <row r="28" spans="2:10" ht="21" customHeight="1" x14ac:dyDescent="0.25">
      <c r="D28" s="51" t="s">
        <v>48</v>
      </c>
      <c r="E28" s="30"/>
      <c r="F28" s="3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53"/>
    </row>
    <row r="5" spans="2:10" ht="8.25" customHeight="1" x14ac:dyDescent="0.35">
      <c r="D5" s="53"/>
    </row>
    <row r="6" spans="2:10" ht="26.25" customHeight="1" x14ac:dyDescent="0.25"/>
    <row r="7" spans="2:10" ht="26.25" customHeight="1" x14ac:dyDescent="0.35">
      <c r="C7" s="53"/>
      <c r="D7" s="53"/>
      <c r="G7" s="53" t="s">
        <v>29</v>
      </c>
      <c r="H7" s="78">
        <v>45170.648088726855</v>
      </c>
      <c r="J7" s="54"/>
    </row>
    <row r="8" spans="2:10" ht="26.25" customHeight="1" x14ac:dyDescent="0.35">
      <c r="C8" s="53"/>
      <c r="D8" s="53"/>
    </row>
    <row r="9" spans="2:10" ht="21" customHeight="1" x14ac:dyDescent="0.35">
      <c r="B9" s="55" t="s">
        <v>30</v>
      </c>
      <c r="C9" s="56"/>
      <c r="D9" s="57" t="s">
        <v>49</v>
      </c>
      <c r="E9" s="55" t="s">
        <v>31</v>
      </c>
      <c r="F9" s="57" t="s">
        <v>52</v>
      </c>
      <c r="G9" s="55" t="s">
        <v>32</v>
      </c>
      <c r="H9" s="58"/>
      <c r="I9" s="55"/>
      <c r="J9" s="58"/>
    </row>
    <row r="10" spans="2:10" ht="21" customHeight="1" x14ac:dyDescent="0.25"/>
    <row r="11" spans="2:10" ht="21" customHeight="1" x14ac:dyDescent="0.25">
      <c r="B11" s="59" t="s">
        <v>33</v>
      </c>
      <c r="C11" s="59" t="s">
        <v>34</v>
      </c>
      <c r="D11" s="59" t="s">
        <v>35</v>
      </c>
      <c r="E11" s="59" t="s">
        <v>36</v>
      </c>
      <c r="F11" s="59" t="s">
        <v>37</v>
      </c>
      <c r="G11" s="59" t="s">
        <v>38</v>
      </c>
    </row>
    <row r="12" spans="2:10" ht="21" customHeight="1" x14ac:dyDescent="0.35">
      <c r="B12" s="60">
        <v>1</v>
      </c>
      <c r="C12" s="61">
        <v>3915</v>
      </c>
      <c r="D12" s="62" t="str">
        <f>IF(ISBLANK(C12),"",VLOOKUP(C12,Inscripcion!$A$1:$E$200,2,FALSE))</f>
        <v>Fiorella Hernandez Lascarez</v>
      </c>
      <c r="E12" s="63" t="str">
        <f>IF(ISBLANK(C12),"",VLOOKUP(C12,Inscripcion!$A$1:$E$200,3,FALSE))</f>
        <v>San Jose</v>
      </c>
      <c r="F12" s="63">
        <f>IF(ISBLANK(C12),"",VLOOKUP(C12,Inscripcion!$A$1:$E$200,4,FALSE))</f>
        <v>3</v>
      </c>
      <c r="G12" s="63">
        <f>IF(ISBLANK(C12),"",VLOOKUP(C12,Inscripcion!$A$1:$E$200,5,FALSE))</f>
        <v>601</v>
      </c>
    </row>
    <row r="13" spans="2:10" ht="21" customHeight="1" x14ac:dyDescent="0.35">
      <c r="B13" s="60">
        <v>2</v>
      </c>
      <c r="C13" s="61">
        <v>4047</v>
      </c>
      <c r="D13" s="62" t="str">
        <f>IF(ISBLANK(C13),"",VLOOKUP(C13,Inscripcion!$A$1:$E$200,2,FALSE))</f>
        <v>Mariangel Jimenez Quesada</v>
      </c>
      <c r="E13" s="63" t="str">
        <f>IF(ISBLANK(C13),"",VLOOKUP(C13,Inscripcion!$A$1:$E$200,3,FALSE))</f>
        <v>Esparza</v>
      </c>
      <c r="F13" s="63">
        <f>IF(ISBLANK(C13),"",VLOOKUP(C13,Inscripcion!$A$1:$E$200,4,FALSE))</f>
        <v>6</v>
      </c>
      <c r="G13" s="63">
        <f>IF(ISBLANK(C13),"",VLOOKUP(C13,Inscripcion!$A$1:$E$200,5,FALSE))</f>
        <v>541</v>
      </c>
    </row>
    <row r="14" spans="2:10" ht="21" customHeight="1" x14ac:dyDescent="0.35">
      <c r="B14" s="60">
        <v>3</v>
      </c>
      <c r="C14" s="61">
        <v>4235</v>
      </c>
      <c r="D14" s="62" t="str">
        <f>IF(ISBLANK(C14),"",VLOOKUP(C14,Inscripcion!$A$1:$E$200,2,FALSE))</f>
        <v>Maria Celeste Mena Chacon</v>
      </c>
      <c r="E14" s="63" t="str">
        <f>IF(ISBLANK(C14),"",VLOOKUP(C14,Inscripcion!$A$1:$E$200,3,FALSE))</f>
        <v>Santa Cruz</v>
      </c>
      <c r="F14" s="63" t="str">
        <f>IF(ISBLANK(C14),"",VLOOKUP(C14,Inscripcion!$A$1:$E$200,4,FALSE))</f>
        <v>NUEVO AFILIADO</v>
      </c>
      <c r="G14" s="63">
        <f>IF(ISBLANK(C14),"",VLOOKUP(C14,Inscripcion!$A$1:$E$200,5,FALSE))</f>
        <v>500</v>
      </c>
    </row>
    <row r="15" spans="2:10" ht="21" customHeight="1" x14ac:dyDescent="0.25">
      <c r="F15" s="64" t="s">
        <v>39</v>
      </c>
      <c r="G15" s="64" t="s">
        <v>39</v>
      </c>
    </row>
    <row r="16" spans="2:10" ht="21" customHeight="1" x14ac:dyDescent="0.25"/>
    <row r="17" spans="2:10" ht="21" customHeight="1" x14ac:dyDescent="0.25">
      <c r="B17" s="65" t="s">
        <v>40</v>
      </c>
      <c r="C17" s="65"/>
      <c r="D17" s="65" t="s">
        <v>41</v>
      </c>
      <c r="E17" s="66" t="s">
        <v>42</v>
      </c>
      <c r="F17" s="65" t="s">
        <v>43</v>
      </c>
      <c r="G17" s="65" t="s">
        <v>44</v>
      </c>
      <c r="H17" s="67" t="s">
        <v>45</v>
      </c>
      <c r="I17" s="68"/>
    </row>
    <row r="18" spans="2:10" ht="21" customHeight="1" x14ac:dyDescent="0.25">
      <c r="B18" s="69">
        <v>1</v>
      </c>
      <c r="C18" s="70">
        <v>1</v>
      </c>
      <c r="D18" s="71" t="str">
        <f>D12</f>
        <v>Fiorella Hernandez Lascarez</v>
      </c>
      <c r="E18" s="72"/>
      <c r="F18" s="72"/>
      <c r="G18" s="72"/>
      <c r="H18" s="73"/>
      <c r="I18" s="68"/>
    </row>
    <row r="19" spans="2:10" ht="21" customHeight="1" x14ac:dyDescent="0.25">
      <c r="B19" s="74"/>
      <c r="C19" s="70">
        <v>3</v>
      </c>
      <c r="D19" s="71" t="str">
        <f>D14</f>
        <v>Maria Celeste Mena Chacon</v>
      </c>
      <c r="E19" s="72"/>
      <c r="F19" s="72"/>
      <c r="G19" s="72"/>
      <c r="H19" s="75"/>
      <c r="I19" s="68"/>
    </row>
    <row r="20" spans="2:10" ht="21" customHeight="1" x14ac:dyDescent="0.25">
      <c r="B20" s="69">
        <v>2</v>
      </c>
      <c r="C20" s="72">
        <v>1</v>
      </c>
      <c r="D20" s="71" t="str">
        <f>D12</f>
        <v>Fiorella Hernandez Lascarez</v>
      </c>
      <c r="E20" s="72"/>
      <c r="F20" s="72"/>
      <c r="G20" s="72"/>
      <c r="H20" s="73"/>
      <c r="I20" s="68"/>
    </row>
    <row r="21" spans="2:10" ht="21" customHeight="1" x14ac:dyDescent="0.25">
      <c r="B21" s="74"/>
      <c r="C21" s="72">
        <v>2</v>
      </c>
      <c r="D21" s="71" t="str">
        <f>D13</f>
        <v>Mariangel Jimenez Quesada</v>
      </c>
      <c r="E21" s="72"/>
      <c r="F21" s="72"/>
      <c r="G21" s="72"/>
      <c r="H21" s="75"/>
      <c r="I21" s="68"/>
    </row>
    <row r="22" spans="2:10" ht="21" customHeight="1" x14ac:dyDescent="0.25">
      <c r="B22" s="69">
        <v>3</v>
      </c>
      <c r="C22" s="72">
        <v>2</v>
      </c>
      <c r="D22" s="71" t="str">
        <f>D13</f>
        <v>Mariangel Jimenez Quesada</v>
      </c>
      <c r="E22" s="72"/>
      <c r="F22" s="72"/>
      <c r="G22" s="72"/>
      <c r="H22" s="76"/>
      <c r="I22" s="68"/>
    </row>
    <row r="23" spans="2:10" ht="21" customHeight="1" x14ac:dyDescent="0.25">
      <c r="B23" s="74"/>
      <c r="C23" s="72">
        <v>3</v>
      </c>
      <c r="D23" s="71" t="str">
        <f>D14</f>
        <v>Maria Celeste Mena Chacon</v>
      </c>
      <c r="E23" s="72"/>
      <c r="F23" s="72"/>
      <c r="G23" s="72"/>
      <c r="H23" s="75"/>
      <c r="I23" s="68"/>
    </row>
    <row r="24" spans="2:10" ht="21" customHeight="1" x14ac:dyDescent="0.25">
      <c r="B24" s="56"/>
      <c r="C24" s="56"/>
      <c r="D24" s="56"/>
      <c r="E24" s="56"/>
      <c r="F24" s="56"/>
      <c r="G24" s="56"/>
      <c r="H24" s="56"/>
      <c r="I24" s="56"/>
      <c r="J24" s="56"/>
    </row>
    <row r="25" spans="2:10" ht="21" customHeight="1" x14ac:dyDescent="0.25">
      <c r="B25" s="56"/>
      <c r="C25" s="56"/>
      <c r="D25" s="56"/>
      <c r="E25" s="56"/>
      <c r="F25" s="56"/>
      <c r="G25" s="56"/>
      <c r="H25" s="56"/>
      <c r="I25" s="56"/>
      <c r="J25" s="56"/>
    </row>
    <row r="26" spans="2:10" ht="21" customHeight="1" x14ac:dyDescent="0.25">
      <c r="B26" s="56"/>
      <c r="C26" s="56"/>
      <c r="D26" s="72" t="s">
        <v>46</v>
      </c>
      <c r="E26" s="56"/>
      <c r="F26" s="56"/>
      <c r="G26" s="56"/>
      <c r="H26" s="56"/>
      <c r="I26" s="56"/>
      <c r="J26" s="56"/>
    </row>
    <row r="27" spans="2:10" ht="21" customHeight="1" x14ac:dyDescent="0.25">
      <c r="D27" s="77" t="s">
        <v>47</v>
      </c>
      <c r="E27" s="56"/>
      <c r="F27" s="56"/>
    </row>
    <row r="28" spans="2:10" ht="21" customHeight="1" x14ac:dyDescent="0.25">
      <c r="D28" s="77" t="s">
        <v>48</v>
      </c>
      <c r="E28" s="56"/>
      <c r="F28" s="5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J35"/>
  <sheetViews>
    <sheetView tabSelected="1"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1.5703125" customWidth="1"/>
    <col min="8" max="8" width="11.85546875" customWidth="1"/>
    <col min="9" max="9" width="12.140625" customWidth="1"/>
    <col min="10" max="10" width="14.5703125" customWidth="1"/>
    <col min="11" max="11" width="11.42578125" customWidth="1"/>
  </cols>
  <sheetData>
    <row r="4" spans="2:10" ht="15" customHeight="1" x14ac:dyDescent="0.35">
      <c r="D4" s="79"/>
    </row>
    <row r="5" spans="2:10" ht="25.5" customHeight="1" x14ac:dyDescent="0.35">
      <c r="D5" s="79"/>
    </row>
    <row r="6" spans="2:10" ht="25.5" customHeight="1" x14ac:dyDescent="0.35">
      <c r="D6" s="79"/>
    </row>
    <row r="7" spans="2:10" ht="29.25" customHeight="1" x14ac:dyDescent="0.35">
      <c r="C7" s="182"/>
      <c r="D7" s="182"/>
      <c r="E7" s="182"/>
      <c r="F7" s="182"/>
      <c r="G7" s="81" t="s">
        <v>53</v>
      </c>
      <c r="H7" s="102">
        <v>45170.648089814815</v>
      </c>
      <c r="J7" s="82"/>
    </row>
    <row r="8" spans="2:10" ht="20.25" customHeight="1" x14ac:dyDescent="0.35">
      <c r="D8" s="79"/>
      <c r="G8" s="83"/>
    </row>
    <row r="9" spans="2:10" ht="21" customHeight="1" x14ac:dyDescent="0.35">
      <c r="B9" s="83" t="s">
        <v>54</v>
      </c>
      <c r="C9" s="83"/>
      <c r="D9" s="84" t="s">
        <v>49</v>
      </c>
      <c r="E9" s="83" t="s">
        <v>31</v>
      </c>
      <c r="F9" s="84" t="s">
        <v>56</v>
      </c>
      <c r="G9" s="83" t="s">
        <v>32</v>
      </c>
      <c r="H9" s="84"/>
      <c r="J9" s="80"/>
    </row>
    <row r="10" spans="2:10" ht="30" customHeight="1" x14ac:dyDescent="0.25"/>
    <row r="11" spans="2:10" ht="21" customHeight="1" x14ac:dyDescent="0.25">
      <c r="B11" s="83" t="s">
        <v>33</v>
      </c>
      <c r="C11" s="85" t="s">
        <v>34</v>
      </c>
      <c r="D11" s="85" t="s">
        <v>35</v>
      </c>
      <c r="E11" s="85" t="s">
        <v>36</v>
      </c>
      <c r="F11" s="85" t="s">
        <v>37</v>
      </c>
      <c r="G11" s="85" t="s">
        <v>38</v>
      </c>
    </row>
    <row r="12" spans="2:10" ht="21" customHeight="1" x14ac:dyDescent="0.3">
      <c r="B12" s="86">
        <v>1</v>
      </c>
      <c r="C12" s="87">
        <v>3828</v>
      </c>
      <c r="D12" s="88" t="str">
        <f>IF(ISBLANK(C12),"",VLOOKUP(C12,Inscripcion!$A$1:$E$200,2,FALSE))</f>
        <v>Amanda Chen Cen</v>
      </c>
      <c r="E12" s="89" t="str">
        <f>IF(ISBLANK(C12),"",VLOOKUP(C12,Inscripcion!$A$1:$E$200,3,FALSE))</f>
        <v>Escazu</v>
      </c>
      <c r="F12" s="89">
        <f>IF(ISBLANK(C12),"",VLOOKUP(C12,Inscripcion!$A$1:$E$200,4,FALSE))</f>
        <v>4</v>
      </c>
      <c r="G12" s="89">
        <f>IF(ISBLANK(C12),"",VLOOKUP(C12,Inscripcion!$A$1:$E$200,5,FALSE))</f>
        <v>584</v>
      </c>
    </row>
    <row r="13" spans="2:10" ht="21" customHeight="1" x14ac:dyDescent="0.3">
      <c r="B13" s="86">
        <v>2</v>
      </c>
      <c r="C13" s="87">
        <v>3918</v>
      </c>
      <c r="D13" s="88" t="str">
        <f>IF(ISBLANK(C13),"",VLOOKUP(C13,Inscripcion!$A$1:$E$200,2,FALSE))</f>
        <v>Mariana Soto Calderon</v>
      </c>
      <c r="E13" s="89" t="str">
        <f>IF(ISBLANK(C13),"",VLOOKUP(C13,Inscripcion!$A$1:$E$200,3,FALSE))</f>
        <v>Esparza</v>
      </c>
      <c r="F13" s="89">
        <f>IF(ISBLANK(C13),"",VLOOKUP(C13,Inscripcion!$A$1:$E$200,4,FALSE))</f>
        <v>5</v>
      </c>
      <c r="G13" s="89">
        <f>IF(ISBLANK(C13),"",VLOOKUP(C13,Inscripcion!$A$1:$E$200,5,FALSE))</f>
        <v>546</v>
      </c>
    </row>
    <row r="14" spans="2:10" ht="21" customHeight="1" x14ac:dyDescent="0.3">
      <c r="B14" s="86">
        <v>3</v>
      </c>
      <c r="C14" s="87">
        <v>4213</v>
      </c>
      <c r="D14" s="88" t="str">
        <f>IF(ISBLANK(C14),"",VLOOKUP(C14,Inscripcion!$A$1:$E$200,2,FALSE))</f>
        <v>Jalanna León Cambronero</v>
      </c>
      <c r="E14" s="89" t="str">
        <f>IF(ISBLANK(C14),"",VLOOKUP(C14,Inscripcion!$A$1:$E$200,3,FALSE))</f>
        <v>Perez Zeledón</v>
      </c>
      <c r="F14" s="89">
        <f>IF(ISBLANK(C14),"",VLOOKUP(C14,Inscripcion!$A$1:$E$200,4,FALSE))</f>
        <v>12</v>
      </c>
      <c r="G14" s="89">
        <f>IF(ISBLANK(C14),"",VLOOKUP(C14,Inscripcion!$A$1:$E$200,5,FALSE))</f>
        <v>491</v>
      </c>
    </row>
    <row r="15" spans="2:10" ht="21" customHeight="1" x14ac:dyDescent="0.3">
      <c r="B15" s="86">
        <v>4</v>
      </c>
      <c r="C15" s="87">
        <v>4160</v>
      </c>
      <c r="D15" s="88" t="str">
        <f>IF(ISBLANK(C15),"",VLOOKUP(C15,Inscripcion!$A$1:$E$200,2,FALSE))</f>
        <v>Valentina Carmona Contreras</v>
      </c>
      <c r="E15" s="89" t="str">
        <f>IF(ISBLANK(C15),"",VLOOKUP(C15,Inscripcion!$A$1:$E$200,3,FALSE))</f>
        <v>Santa Cruz</v>
      </c>
      <c r="F15" s="89">
        <f>IF(ISBLANK(C15),"",VLOOKUP(C15,Inscripcion!$A$1:$E$200,4,FALSE))</f>
        <v>17</v>
      </c>
      <c r="G15" s="89">
        <f>IF(ISBLANK(C15),"",VLOOKUP(C15,Inscripcion!$A$1:$E$200,5,FALSE))</f>
        <v>460</v>
      </c>
    </row>
    <row r="16" spans="2:10" ht="21" customHeight="1" x14ac:dyDescent="0.25"/>
    <row r="17" spans="2:8" ht="21" customHeight="1" x14ac:dyDescent="0.25">
      <c r="B17" s="90" t="s">
        <v>40</v>
      </c>
      <c r="C17" s="90" t="s">
        <v>55</v>
      </c>
      <c r="D17" s="90" t="s">
        <v>41</v>
      </c>
      <c r="E17" s="91" t="s">
        <v>42</v>
      </c>
      <c r="F17" s="90" t="s">
        <v>43</v>
      </c>
      <c r="G17" s="90" t="s">
        <v>44</v>
      </c>
      <c r="H17" s="92" t="s">
        <v>45</v>
      </c>
    </row>
    <row r="18" spans="2:8" ht="21" customHeight="1" x14ac:dyDescent="0.25">
      <c r="B18" s="93">
        <v>1</v>
      </c>
      <c r="C18" s="94">
        <v>1</v>
      </c>
      <c r="D18" s="95" t="str">
        <f>D12</f>
        <v>Amanda Chen Cen</v>
      </c>
      <c r="E18" s="96"/>
      <c r="F18" s="96"/>
      <c r="G18" s="96"/>
      <c r="H18" s="97"/>
    </row>
    <row r="19" spans="2:8" ht="21" customHeight="1" x14ac:dyDescent="0.25">
      <c r="B19" s="98"/>
      <c r="C19" s="94">
        <v>3</v>
      </c>
      <c r="D19" s="95" t="str">
        <f>D14</f>
        <v>Jalanna León Cambronero</v>
      </c>
      <c r="E19" s="96"/>
      <c r="F19" s="96"/>
      <c r="G19" s="96"/>
      <c r="H19" s="99"/>
    </row>
    <row r="20" spans="2:8" ht="21" customHeight="1" x14ac:dyDescent="0.25">
      <c r="B20" s="93">
        <v>2</v>
      </c>
      <c r="C20" s="96">
        <v>4</v>
      </c>
      <c r="D20" s="95" t="str">
        <f>D15</f>
        <v>Valentina Carmona Contreras</v>
      </c>
      <c r="E20" s="96"/>
      <c r="F20" s="96"/>
      <c r="G20" s="96"/>
      <c r="H20" s="97"/>
    </row>
    <row r="21" spans="2:8" ht="21" customHeight="1" x14ac:dyDescent="0.25">
      <c r="B21" s="98"/>
      <c r="C21" s="96">
        <v>2</v>
      </c>
      <c r="D21" s="95" t="str">
        <f>D13</f>
        <v>Mariana Soto Calderon</v>
      </c>
      <c r="E21" s="96"/>
      <c r="F21" s="96"/>
      <c r="G21" s="96"/>
      <c r="H21" s="99"/>
    </row>
    <row r="22" spans="2:8" ht="21" customHeight="1" x14ac:dyDescent="0.25">
      <c r="B22" s="93">
        <v>3</v>
      </c>
      <c r="C22" s="96">
        <v>1</v>
      </c>
      <c r="D22" s="95" t="str">
        <f>D12</f>
        <v>Amanda Chen Cen</v>
      </c>
      <c r="E22" s="96"/>
      <c r="F22" s="96"/>
      <c r="G22" s="96"/>
      <c r="H22" s="100"/>
    </row>
    <row r="23" spans="2:8" ht="21" customHeight="1" x14ac:dyDescent="0.25">
      <c r="B23" s="98"/>
      <c r="C23" s="96">
        <v>2</v>
      </c>
      <c r="D23" s="95" t="str">
        <f>D13</f>
        <v>Mariana Soto Calderon</v>
      </c>
      <c r="E23" s="96"/>
      <c r="F23" s="96"/>
      <c r="G23" s="96"/>
      <c r="H23" s="99"/>
    </row>
    <row r="24" spans="2:8" ht="21" customHeight="1" x14ac:dyDescent="0.25">
      <c r="B24" s="93">
        <v>4</v>
      </c>
      <c r="C24" s="94">
        <v>3</v>
      </c>
      <c r="D24" s="95" t="str">
        <f>D19</f>
        <v>Jalanna León Cambronero</v>
      </c>
      <c r="E24" s="96"/>
      <c r="F24" s="96"/>
      <c r="G24" s="96"/>
      <c r="H24" s="100"/>
    </row>
    <row r="25" spans="2:8" ht="21" customHeight="1" x14ac:dyDescent="0.25">
      <c r="B25" s="98"/>
      <c r="C25" s="94">
        <v>4</v>
      </c>
      <c r="D25" s="95" t="str">
        <f>D20</f>
        <v>Valentina Carmona Contreras</v>
      </c>
      <c r="E25" s="96"/>
      <c r="F25" s="96"/>
      <c r="G25" s="96"/>
      <c r="H25" s="99"/>
    </row>
    <row r="26" spans="2:8" ht="21" customHeight="1" x14ac:dyDescent="0.25">
      <c r="B26" s="93">
        <v>5</v>
      </c>
      <c r="C26" s="96">
        <v>1</v>
      </c>
      <c r="D26" s="95" t="str">
        <f>D12</f>
        <v>Amanda Chen Cen</v>
      </c>
      <c r="E26" s="96"/>
      <c r="F26" s="96"/>
      <c r="G26" s="96"/>
      <c r="H26" s="100"/>
    </row>
    <row r="27" spans="2:8" ht="21" customHeight="1" x14ac:dyDescent="0.25">
      <c r="B27" s="98"/>
      <c r="C27" s="96">
        <v>4</v>
      </c>
      <c r="D27" s="95" t="str">
        <f>D15</f>
        <v>Valentina Carmona Contreras</v>
      </c>
      <c r="E27" s="96"/>
      <c r="F27" s="96"/>
      <c r="G27" s="96"/>
      <c r="H27" s="99"/>
    </row>
    <row r="28" spans="2:8" ht="21" customHeight="1" x14ac:dyDescent="0.25">
      <c r="B28" s="93">
        <v>6</v>
      </c>
      <c r="C28" s="96">
        <v>2</v>
      </c>
      <c r="D28" s="95" t="str">
        <f>D13</f>
        <v>Mariana Soto Calderon</v>
      </c>
      <c r="E28" s="96"/>
      <c r="F28" s="96"/>
      <c r="G28" s="96"/>
      <c r="H28" s="100"/>
    </row>
    <row r="29" spans="2:8" ht="21" customHeight="1" x14ac:dyDescent="0.25">
      <c r="B29" s="98"/>
      <c r="C29" s="96">
        <v>3</v>
      </c>
      <c r="D29" s="95" t="str">
        <f>D24</f>
        <v>Jalanna León Cambronero</v>
      </c>
      <c r="E29" s="96"/>
      <c r="F29" s="96"/>
      <c r="G29" s="96"/>
      <c r="H29" s="99"/>
    </row>
    <row r="33" spans="4:4" ht="20.25" customHeight="1" x14ac:dyDescent="0.25">
      <c r="D33" s="96" t="s">
        <v>46</v>
      </c>
    </row>
    <row r="34" spans="4:4" ht="20.25" customHeight="1" x14ac:dyDescent="0.25">
      <c r="D34" s="101" t="s">
        <v>47</v>
      </c>
    </row>
    <row r="35" spans="4:4" ht="20.25" customHeight="1" x14ac:dyDescent="0.25">
      <c r="D35" s="101" t="s">
        <v>48</v>
      </c>
    </row>
  </sheetData>
  <mergeCells count="1"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5"/>
  <sheetViews>
    <sheetView workbookViewId="0"/>
  </sheetViews>
  <sheetFormatPr baseColWidth="10" defaultColWidth="9.140625" defaultRowHeight="15" x14ac:dyDescent="0.25"/>
  <cols>
    <col min="1" max="1" width="28.5703125" customWidth="1"/>
    <col min="2" max="2" width="16.42578125" customWidth="1"/>
    <col min="3" max="5" width="11.42578125" customWidth="1"/>
  </cols>
  <sheetData>
    <row r="1" spans="1:4" ht="15" customHeight="1" x14ac:dyDescent="0.25">
      <c r="A1" s="103" t="s">
        <v>57</v>
      </c>
      <c r="B1" s="103" t="s">
        <v>58</v>
      </c>
    </row>
    <row r="2" spans="1:4" ht="15" customHeight="1" x14ac:dyDescent="0.25">
      <c r="A2" t="s">
        <v>59</v>
      </c>
      <c r="B2" s="103">
        <v>1</v>
      </c>
    </row>
    <row r="3" spans="1:4" ht="15" customHeight="1" x14ac:dyDescent="0.25">
      <c r="A3" t="s">
        <v>60</v>
      </c>
      <c r="B3" s="103">
        <v>2</v>
      </c>
      <c r="D3" s="104"/>
    </row>
    <row r="4" spans="1:4" ht="15" customHeight="1" x14ac:dyDescent="0.25">
      <c r="A4" t="s">
        <v>61</v>
      </c>
      <c r="B4" s="103">
        <v>3</v>
      </c>
    </row>
    <row r="5" spans="1:4" ht="15" customHeight="1" x14ac:dyDescent="0.25">
      <c r="A5" t="s">
        <v>62</v>
      </c>
      <c r="B5" s="103">
        <v>4</v>
      </c>
    </row>
    <row r="6" spans="1:4" ht="15" customHeight="1" x14ac:dyDescent="0.25">
      <c r="A6" t="s">
        <v>63</v>
      </c>
      <c r="B6" s="103">
        <v>5</v>
      </c>
    </row>
    <row r="7" spans="1:4" ht="15" customHeight="1" x14ac:dyDescent="0.25">
      <c r="A7" t="s">
        <v>64</v>
      </c>
      <c r="B7" s="103">
        <v>6</v>
      </c>
    </row>
    <row r="8" spans="1:4" ht="15" customHeight="1" x14ac:dyDescent="0.25">
      <c r="A8" t="s">
        <v>65</v>
      </c>
      <c r="B8" s="103">
        <v>7</v>
      </c>
    </row>
    <row r="9" spans="1:4" ht="15" customHeight="1" x14ac:dyDescent="0.25">
      <c r="A9" t="s">
        <v>66</v>
      </c>
      <c r="B9" s="103">
        <v>8</v>
      </c>
    </row>
    <row r="10" spans="1:4" ht="15" customHeight="1" x14ac:dyDescent="0.25">
      <c r="B10" s="103">
        <v>9</v>
      </c>
    </row>
    <row r="11" spans="1:4" ht="15" customHeight="1" x14ac:dyDescent="0.25">
      <c r="B11" s="103">
        <v>10</v>
      </c>
    </row>
    <row r="12" spans="1:4" ht="15" customHeight="1" x14ac:dyDescent="0.25">
      <c r="B12" s="103">
        <v>11</v>
      </c>
    </row>
    <row r="13" spans="1:4" ht="15" customHeight="1" x14ac:dyDescent="0.25">
      <c r="B13" s="103">
        <v>12</v>
      </c>
    </row>
    <row r="14" spans="1:4" ht="15" customHeight="1" x14ac:dyDescent="0.25">
      <c r="B14" s="103">
        <v>13</v>
      </c>
    </row>
    <row r="15" spans="1:4" ht="15" customHeight="1" x14ac:dyDescent="0.25">
      <c r="B15" s="103">
        <v>14</v>
      </c>
    </row>
    <row r="16" spans="1:4" ht="15" customHeight="1" x14ac:dyDescent="0.25">
      <c r="B16" s="103">
        <v>15</v>
      </c>
    </row>
    <row r="17" spans="2:2" ht="15" customHeight="1" x14ac:dyDescent="0.25">
      <c r="B17" s="103">
        <v>16</v>
      </c>
    </row>
    <row r="18" spans="2:2" ht="15" customHeight="1" x14ac:dyDescent="0.25">
      <c r="B18" s="103">
        <v>17</v>
      </c>
    </row>
    <row r="19" spans="2:2" ht="15" customHeight="1" x14ac:dyDescent="0.25">
      <c r="B19" s="103">
        <v>18</v>
      </c>
    </row>
    <row r="20" spans="2:2" ht="15" customHeight="1" x14ac:dyDescent="0.25">
      <c r="B20" s="103">
        <v>19</v>
      </c>
    </row>
    <row r="21" spans="2:2" ht="15" customHeight="1" x14ac:dyDescent="0.25">
      <c r="B21" s="103">
        <v>20</v>
      </c>
    </row>
    <row r="22" spans="2:2" ht="15" customHeight="1" x14ac:dyDescent="0.25">
      <c r="B22" s="103">
        <v>21</v>
      </c>
    </row>
    <row r="23" spans="2:2" ht="15" customHeight="1" x14ac:dyDescent="0.25">
      <c r="B23" s="103">
        <v>22</v>
      </c>
    </row>
    <row r="24" spans="2:2" ht="15" customHeight="1" x14ac:dyDescent="0.25">
      <c r="B24" s="103">
        <v>23</v>
      </c>
    </row>
    <row r="25" spans="2:2" ht="15" customHeight="1" x14ac:dyDescent="0.25">
      <c r="B25" s="103">
        <v>24</v>
      </c>
    </row>
    <row r="26" spans="2:2" ht="15" customHeight="1" x14ac:dyDescent="0.25">
      <c r="B26" s="103">
        <v>25</v>
      </c>
    </row>
    <row r="27" spans="2:2" ht="15" customHeight="1" x14ac:dyDescent="0.25">
      <c r="B27" s="103">
        <v>26</v>
      </c>
    </row>
    <row r="28" spans="2:2" ht="15" customHeight="1" x14ac:dyDescent="0.25">
      <c r="B28" s="103">
        <v>27</v>
      </c>
    </row>
    <row r="29" spans="2:2" ht="15" customHeight="1" x14ac:dyDescent="0.25">
      <c r="B29" s="103">
        <v>28</v>
      </c>
    </row>
    <row r="30" spans="2:2" ht="15" customHeight="1" x14ac:dyDescent="0.25">
      <c r="B30" s="103">
        <v>29</v>
      </c>
    </row>
    <row r="31" spans="2:2" ht="15" customHeight="1" x14ac:dyDescent="0.25">
      <c r="B31" s="103">
        <v>30</v>
      </c>
    </row>
    <row r="32" spans="2:2" ht="15" customHeight="1" x14ac:dyDescent="0.25">
      <c r="B32" s="103">
        <v>31</v>
      </c>
    </row>
    <row r="33" spans="2:2" ht="15" customHeight="1" x14ac:dyDescent="0.25">
      <c r="B33" s="103">
        <v>32</v>
      </c>
    </row>
    <row r="34" spans="2:2" ht="15" customHeight="1" x14ac:dyDescent="0.25">
      <c r="B34" s="103">
        <v>33</v>
      </c>
    </row>
    <row r="35" spans="2:2" ht="15" customHeight="1" x14ac:dyDescent="0.25">
      <c r="B35" s="103">
        <v>34</v>
      </c>
    </row>
    <row r="36" spans="2:2" ht="15" customHeight="1" x14ac:dyDescent="0.25">
      <c r="B36" s="103">
        <v>35</v>
      </c>
    </row>
    <row r="37" spans="2:2" ht="15" customHeight="1" x14ac:dyDescent="0.25">
      <c r="B37" s="103">
        <v>36</v>
      </c>
    </row>
    <row r="38" spans="2:2" ht="15" customHeight="1" x14ac:dyDescent="0.25">
      <c r="B38" s="103">
        <v>37</v>
      </c>
    </row>
    <row r="39" spans="2:2" ht="15" customHeight="1" x14ac:dyDescent="0.25">
      <c r="B39" s="103">
        <v>38</v>
      </c>
    </row>
    <row r="40" spans="2:2" ht="15" customHeight="1" x14ac:dyDescent="0.25">
      <c r="B40" s="103">
        <v>39</v>
      </c>
    </row>
    <row r="41" spans="2:2" ht="15" customHeight="1" x14ac:dyDescent="0.25">
      <c r="B41" s="103">
        <v>40</v>
      </c>
    </row>
    <row r="42" spans="2:2" ht="15" customHeight="1" x14ac:dyDescent="0.25">
      <c r="B42" s="103">
        <v>41</v>
      </c>
    </row>
    <row r="43" spans="2:2" ht="15" customHeight="1" x14ac:dyDescent="0.25">
      <c r="B43" s="103">
        <v>42</v>
      </c>
    </row>
    <row r="44" spans="2:2" ht="15" customHeight="1" x14ac:dyDescent="0.25">
      <c r="B44" s="103">
        <v>43</v>
      </c>
    </row>
    <row r="45" spans="2:2" ht="15" customHeight="1" x14ac:dyDescent="0.25">
      <c r="B45" s="103">
        <v>44</v>
      </c>
    </row>
    <row r="46" spans="2:2" ht="15" customHeight="1" x14ac:dyDescent="0.25">
      <c r="B46" s="103">
        <v>45</v>
      </c>
    </row>
    <row r="47" spans="2:2" ht="15" customHeight="1" x14ac:dyDescent="0.25">
      <c r="B47" s="103">
        <v>46</v>
      </c>
    </row>
    <row r="48" spans="2:2" ht="15" customHeight="1" x14ac:dyDescent="0.25">
      <c r="B48" s="103">
        <v>47</v>
      </c>
    </row>
    <row r="49" spans="2:2" ht="15" customHeight="1" x14ac:dyDescent="0.25">
      <c r="B49" s="103">
        <v>48</v>
      </c>
    </row>
    <row r="50" spans="2:2" ht="15" customHeight="1" x14ac:dyDescent="0.25">
      <c r="B50" s="103">
        <v>49</v>
      </c>
    </row>
    <row r="51" spans="2:2" ht="15" customHeight="1" x14ac:dyDescent="0.25">
      <c r="B51" s="103">
        <v>50</v>
      </c>
    </row>
    <row r="52" spans="2:2" ht="15" customHeight="1" x14ac:dyDescent="0.25">
      <c r="B52" s="103">
        <v>51</v>
      </c>
    </row>
    <row r="53" spans="2:2" ht="15" customHeight="1" x14ac:dyDescent="0.25">
      <c r="B53" s="103">
        <v>52</v>
      </c>
    </row>
    <row r="54" spans="2:2" ht="15" customHeight="1" x14ac:dyDescent="0.25">
      <c r="B54" s="103">
        <v>53</v>
      </c>
    </row>
    <row r="55" spans="2:2" ht="15" customHeight="1" x14ac:dyDescent="0.25">
      <c r="B55" s="103">
        <v>54</v>
      </c>
    </row>
    <row r="56" spans="2:2" ht="15" customHeight="1" x14ac:dyDescent="0.25">
      <c r="B56" s="103">
        <v>55</v>
      </c>
    </row>
    <row r="57" spans="2:2" ht="15" customHeight="1" x14ac:dyDescent="0.25">
      <c r="B57" s="103">
        <v>56</v>
      </c>
    </row>
    <row r="58" spans="2:2" ht="15" customHeight="1" x14ac:dyDescent="0.25">
      <c r="B58" s="103">
        <v>57</v>
      </c>
    </row>
    <row r="59" spans="2:2" ht="15" customHeight="1" x14ac:dyDescent="0.25">
      <c r="B59" s="103">
        <v>58</v>
      </c>
    </row>
    <row r="60" spans="2:2" ht="15" customHeight="1" x14ac:dyDescent="0.25">
      <c r="B60" s="103">
        <v>59</v>
      </c>
    </row>
    <row r="61" spans="2:2" ht="15" customHeight="1" x14ac:dyDescent="0.25">
      <c r="B61" s="103">
        <v>60</v>
      </c>
    </row>
    <row r="62" spans="2:2" ht="15" customHeight="1" x14ac:dyDescent="0.25">
      <c r="B62" s="103">
        <v>61</v>
      </c>
    </row>
    <row r="63" spans="2:2" ht="15" customHeight="1" x14ac:dyDescent="0.25">
      <c r="B63" s="103">
        <v>62</v>
      </c>
    </row>
    <row r="64" spans="2:2" ht="15" customHeight="1" x14ac:dyDescent="0.25">
      <c r="B64" s="103">
        <v>63</v>
      </c>
    </row>
    <row r="65" spans="2:2" ht="15" customHeight="1" x14ac:dyDescent="0.25">
      <c r="B65" s="103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Y73"/>
  <sheetViews>
    <sheetView workbookViewId="0"/>
  </sheetViews>
  <sheetFormatPr baseColWidth="10" defaultColWidth="9.140625" defaultRowHeight="15" x14ac:dyDescent="0.25"/>
  <cols>
    <col min="1" max="1" width="4.140625" customWidth="1"/>
    <col min="2" max="2" width="10.7109375" customWidth="1"/>
    <col min="3" max="3" width="4.140625" customWidth="1"/>
    <col min="4" max="4" width="9.140625" customWidth="1"/>
    <col min="5" max="5" width="30.5703125" customWidth="1"/>
    <col min="6" max="6" width="10.7109375" customWidth="1"/>
    <col min="7" max="9" width="6.7109375" customWidth="1"/>
    <col min="10" max="11" width="1.42578125" customWidth="1"/>
    <col min="12" max="15" width="0.7109375" customWidth="1"/>
    <col min="16" max="16" width="2.42578125" customWidth="1"/>
    <col min="17" max="17" width="2" customWidth="1"/>
    <col min="18" max="18" width="2.5703125" customWidth="1"/>
    <col min="19" max="19" width="9.140625" customWidth="1"/>
    <col min="20" max="20" width="30.5703125" customWidth="1"/>
    <col min="21" max="21" width="10.7109375" customWidth="1"/>
    <col min="22" max="24" width="5.7109375" customWidth="1"/>
    <col min="25" max="25" width="5" customWidth="1"/>
    <col min="26" max="26" width="0" hidden="1" customWidth="1"/>
  </cols>
  <sheetData>
    <row r="1" spans="2:25" ht="12" customHeight="1" x14ac:dyDescent="0.25">
      <c r="G1" s="105"/>
      <c r="H1" s="105"/>
      <c r="I1" s="105"/>
      <c r="J1" s="105"/>
      <c r="K1" s="105"/>
      <c r="L1" s="105"/>
      <c r="M1" s="105"/>
      <c r="N1" s="105"/>
      <c r="O1" s="105"/>
      <c r="Y1" s="106"/>
    </row>
    <row r="2" spans="2:25" ht="12" customHeight="1" x14ac:dyDescent="0.25">
      <c r="G2" s="105"/>
      <c r="H2" s="105"/>
      <c r="I2" s="105"/>
      <c r="J2" s="105"/>
      <c r="K2" s="105"/>
      <c r="L2" s="105"/>
      <c r="M2" s="105"/>
      <c r="N2" s="105"/>
      <c r="O2" s="105"/>
    </row>
    <row r="3" spans="2:25" ht="12" customHeight="1" x14ac:dyDescent="0.25">
      <c r="G3" s="105"/>
      <c r="H3" s="105"/>
      <c r="I3" s="105"/>
      <c r="J3" s="105"/>
      <c r="K3" s="105"/>
      <c r="L3" s="105"/>
      <c r="M3" s="105"/>
      <c r="N3" s="105"/>
      <c r="O3" s="105"/>
    </row>
    <row r="4" spans="2:25" ht="12" customHeight="1" x14ac:dyDescent="0.25">
      <c r="G4" s="105"/>
      <c r="H4" s="105"/>
      <c r="I4" s="105"/>
      <c r="J4" s="105"/>
      <c r="K4" s="105"/>
      <c r="L4" s="105"/>
      <c r="M4" s="105"/>
      <c r="N4" s="105"/>
      <c r="O4" s="105"/>
    </row>
    <row r="5" spans="2:25" ht="23.25" customHeight="1" x14ac:dyDescent="0.25">
      <c r="B5" s="183" t="s">
        <v>67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5"/>
    </row>
    <row r="6" spans="2:25" ht="23.25" customHeight="1" x14ac:dyDescent="0.25">
      <c r="B6" s="186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8"/>
    </row>
    <row r="7" spans="2:25" ht="12" customHeight="1" x14ac:dyDescent="0.25">
      <c r="G7" s="105"/>
      <c r="H7" s="105"/>
      <c r="I7" s="105"/>
      <c r="J7" s="105"/>
      <c r="K7" s="105"/>
      <c r="L7" s="105"/>
      <c r="M7" s="105"/>
      <c r="N7" s="105"/>
      <c r="O7" s="105"/>
      <c r="S7" s="189" t="s">
        <v>68</v>
      </c>
      <c r="T7" s="190"/>
      <c r="U7" s="190"/>
      <c r="V7" s="190"/>
      <c r="W7" s="190"/>
      <c r="X7" s="191"/>
    </row>
    <row r="8" spans="2:25" ht="12" customHeight="1" x14ac:dyDescent="0.25">
      <c r="B8" s="107" t="s">
        <v>69</v>
      </c>
      <c r="C8" s="108">
        <v>1</v>
      </c>
      <c r="D8" s="109" t="str">
        <f t="shared" ref="D8:D15" si="0">VLOOKUP(C8,$V$8:$X$200,2,FALSE)</f>
        <v>-</v>
      </c>
      <c r="E8" s="110" t="str">
        <f>IF(ISBLANK(D8),"",IF(EXACT(D8,"-"),"BYE",VLOOKUP(D8,Inscripcion!$A$1:$E$200,2,FALSE)))</f>
        <v>BYE</v>
      </c>
      <c r="F8" s="111" t="str">
        <f>IF(EXACT(D8,"-"),"",VLOOKUP(D8,Inscripcion!$A$1:$E$200,3,FALSE))</f>
        <v/>
      </c>
      <c r="G8" s="112"/>
      <c r="H8" s="112"/>
      <c r="I8" s="112"/>
      <c r="J8" s="112"/>
      <c r="K8" s="112"/>
      <c r="L8" s="105"/>
      <c r="M8" s="105"/>
      <c r="P8" s="113" t="s">
        <v>70</v>
      </c>
      <c r="Q8" s="107">
        <v>1</v>
      </c>
      <c r="R8" s="114" t="s">
        <v>59</v>
      </c>
      <c r="S8" s="115"/>
      <c r="T8" s="116" t="str">
        <f>IF(ISBLANK(S8),"",VLOOKUP(S8,Inscripcion!$A$1:$E$200,2,FALSE))</f>
        <v/>
      </c>
      <c r="U8" s="111" t="str">
        <f>IF(ISBLANK(S8),"",VLOOKUP(S8,Inscripcion!$A$1:$E$200,3,FALSE))</f>
        <v/>
      </c>
      <c r="V8" s="117">
        <f>VLOOKUP(R8,Rifa!$A$1:$C$100,2,FALSE)</f>
        <v>1</v>
      </c>
      <c r="W8" s="118" t="str">
        <f>IF(ISBLANK(S8), "-", S8)</f>
        <v>-</v>
      </c>
      <c r="X8" s="119" t="str">
        <f>IF(V8=0,0,IF(V8&lt;5,"UP","DO"))</f>
        <v>UP</v>
      </c>
    </row>
    <row r="9" spans="2:25" ht="12" customHeight="1" x14ac:dyDescent="0.25">
      <c r="B9" s="120" t="s">
        <v>71</v>
      </c>
      <c r="C9" s="108">
        <v>2</v>
      </c>
      <c r="D9" s="109" t="str">
        <f t="shared" si="0"/>
        <v>-</v>
      </c>
      <c r="E9" s="110" t="str">
        <f>IF(ISBLANK(D9),"",IF(EXACT(D9,"-"),"BYE",VLOOKUP(D9,Inscripcion!$A$1:$E$200,2,FALSE)))</f>
        <v>BYE</v>
      </c>
      <c r="F9" s="111" t="str">
        <f>IF(EXACT(D9,"-"),"",VLOOKUP(D9,Inscripcion!$A$1:$E$200,3,FALSE))</f>
        <v/>
      </c>
      <c r="G9" s="121"/>
      <c r="H9" s="112"/>
      <c r="I9" s="112"/>
      <c r="J9" s="112"/>
      <c r="K9" s="112"/>
      <c r="L9" s="105"/>
      <c r="M9" s="105"/>
      <c r="P9" s="122" t="s">
        <v>70</v>
      </c>
      <c r="Q9" s="123">
        <v>2</v>
      </c>
      <c r="R9" s="124" t="s">
        <v>66</v>
      </c>
      <c r="S9" s="125"/>
      <c r="T9" s="116" t="str">
        <f>IF(ISBLANK(S9),"",VLOOKUP(S9,Inscripcion!$A$1:$E$200,2,FALSE))</f>
        <v/>
      </c>
      <c r="U9" s="111" t="str">
        <f>IF(ISBLANK(S9),"",VLOOKUP(S9,Inscripcion!$A$1:$E$200,3,FALSE))</f>
        <v/>
      </c>
      <c r="V9" s="117">
        <f>VLOOKUP(R9,Rifa!$A$1:$C$100,2,FALSE)</f>
        <v>8</v>
      </c>
      <c r="W9" s="118" t="str">
        <f>IF(ISBLANK(S9), "-", S9)</f>
        <v>-</v>
      </c>
      <c r="X9" s="119" t="str">
        <f>IF(V9=0,0,IF(V9&lt;5,"UP","DO"))</f>
        <v>DO</v>
      </c>
    </row>
    <row r="10" spans="2:25" ht="12" customHeight="1" x14ac:dyDescent="0.25">
      <c r="B10" s="120" t="s">
        <v>71</v>
      </c>
      <c r="C10" s="108">
        <v>3</v>
      </c>
      <c r="D10" s="109" t="str">
        <f t="shared" si="0"/>
        <v>-</v>
      </c>
      <c r="E10" s="116" t="str">
        <f>IF(ISBLANK(D10),"",IF(EXACT(D10,"-"),"BYE",VLOOKUP(D10,Inscripcion!$A$1:$E$200,2,FALSE)))</f>
        <v>BYE</v>
      </c>
      <c r="F10" s="111" t="str">
        <f>IF(EXACT(D10,"-"),"",VLOOKUP(D10,Inscripcion!$A$1:$E$200,3,FALSE))</f>
        <v/>
      </c>
      <c r="G10" s="126"/>
      <c r="H10" s="127"/>
      <c r="I10" s="112"/>
      <c r="J10" s="112"/>
      <c r="K10" s="112"/>
      <c r="L10" s="105"/>
      <c r="M10" s="105"/>
      <c r="N10" s="105"/>
      <c r="O10" s="105"/>
      <c r="P10" s="128" t="s">
        <v>70</v>
      </c>
      <c r="Q10" s="129">
        <v>3</v>
      </c>
      <c r="R10" s="130" t="s">
        <v>63</v>
      </c>
      <c r="S10" s="125"/>
      <c r="T10" s="116" t="str">
        <f>IF(ISBLANK(S10),"",VLOOKUP(S10,Inscripcion!$A$1:$E$200,2,FALSE))</f>
        <v/>
      </c>
      <c r="U10" s="111" t="str">
        <f>IF(ISBLANK(S10),"",VLOOKUP(S10,Inscripcion!$A$1:$E$200,3,FALSE))</f>
        <v/>
      </c>
      <c r="V10" s="117">
        <f>VLOOKUP(R10,Rifa!$A$1:$C$100,2,FALSE)</f>
        <v>5</v>
      </c>
      <c r="W10" s="118" t="str">
        <f>IF(ISBLANK(S10), "-", S10)</f>
        <v>-</v>
      </c>
      <c r="X10" s="119" t="str">
        <f>IF(V10=0,0,IF(V10&lt;5,"UP","DO"))</f>
        <v>DO</v>
      </c>
      <c r="Y10" s="131"/>
    </row>
    <row r="11" spans="2:25" ht="12" customHeight="1" x14ac:dyDescent="0.25">
      <c r="B11" s="132" t="s">
        <v>72</v>
      </c>
      <c r="C11" s="133">
        <v>4</v>
      </c>
      <c r="D11" s="134" t="str">
        <f t="shared" si="0"/>
        <v>-</v>
      </c>
      <c r="E11" s="135" t="str">
        <f>IF(ISBLANK(D11),"",IF(EXACT(D11,"-"),"BYE",VLOOKUP(D11,Inscripcion!$A$1:$E$200,2,FALSE)))</f>
        <v>BYE</v>
      </c>
      <c r="F11" s="136" t="str">
        <f>IF(EXACT(D11,"-"),"",VLOOKUP(D11,Inscripcion!$A$1:$E$200,3,FALSE))</f>
        <v/>
      </c>
      <c r="G11" s="112"/>
      <c r="H11" s="137"/>
      <c r="I11" s="112"/>
      <c r="J11" s="112"/>
      <c r="K11" s="112"/>
      <c r="L11" s="105"/>
      <c r="M11" s="105"/>
      <c r="N11" s="105"/>
      <c r="O11" s="105"/>
      <c r="P11" s="138" t="s">
        <v>70</v>
      </c>
      <c r="Q11" s="139">
        <v>4</v>
      </c>
      <c r="R11" s="140" t="s">
        <v>62</v>
      </c>
      <c r="S11" s="141"/>
      <c r="T11" s="142" t="str">
        <f>IF(ISBLANK(S11),"",VLOOKUP(S11,Inscripcion!$A$1:$E$200,2,FALSE))</f>
        <v/>
      </c>
      <c r="U11" s="143" t="str">
        <f>IF(ISBLANK(S11),"",VLOOKUP(S11,Inscripcion!$A$1:$E$200,3,FALSE))</f>
        <v/>
      </c>
      <c r="V11" s="117">
        <f>VLOOKUP(R11,Rifa!$A$1:$C$100,2,FALSE)</f>
        <v>4</v>
      </c>
      <c r="W11" s="118" t="str">
        <f>IF(ISBLANK(S11), "-", S11)</f>
        <v>-</v>
      </c>
      <c r="X11" s="119" t="str">
        <f>IF(V11=0,0,IF(V11&lt;5,"UP","DO"))</f>
        <v>UP</v>
      </c>
      <c r="Y11" s="131"/>
    </row>
    <row r="12" spans="2:25" ht="12" customHeight="1" x14ac:dyDescent="0.25">
      <c r="B12" s="144" t="s">
        <v>72</v>
      </c>
      <c r="C12" s="145">
        <v>5</v>
      </c>
      <c r="D12" s="146" t="str">
        <f t="shared" si="0"/>
        <v>-</v>
      </c>
      <c r="E12" s="147" t="str">
        <f>IF(ISBLANK(D12),"",IF(EXACT(D12,"-"),"BYE",VLOOKUP(D12,Inscripcion!$A$1:$E$200,2,FALSE)))</f>
        <v>BYE</v>
      </c>
      <c r="F12" s="148" t="str">
        <f>IF(EXACT(D12,"-"),"",VLOOKUP(D12,Inscripcion!$A$1:$E$200,3,FALSE))</f>
        <v/>
      </c>
      <c r="G12" s="112"/>
      <c r="H12" s="137"/>
      <c r="I12" s="149"/>
      <c r="J12" s="112"/>
      <c r="K12" s="112"/>
      <c r="L12" s="105"/>
      <c r="M12" s="105"/>
      <c r="N12" s="105"/>
      <c r="O12" s="105"/>
      <c r="P12" s="150"/>
      <c r="Q12" s="150"/>
      <c r="R12" s="150"/>
      <c r="S12" s="151"/>
      <c r="T12" s="152"/>
      <c r="U12" s="153"/>
      <c r="V12" s="154"/>
      <c r="W12" s="155"/>
      <c r="X12" s="150"/>
      <c r="Y12" s="131"/>
    </row>
    <row r="13" spans="2:25" ht="12" customHeight="1" x14ac:dyDescent="0.25">
      <c r="B13" s="120" t="s">
        <v>71</v>
      </c>
      <c r="C13" s="108">
        <v>6</v>
      </c>
      <c r="D13" s="109" t="str">
        <f t="shared" si="0"/>
        <v>-</v>
      </c>
      <c r="E13" s="110" t="str">
        <f>IF(ISBLANK(D13),"",IF(EXACT(D13,"-"),"BYE",VLOOKUP(D13,Inscripcion!$A$1:$E$200,2,FALSE)))</f>
        <v>BYE</v>
      </c>
      <c r="F13" s="111" t="str">
        <f>IF(EXACT(D13,"-"),"",VLOOKUP(D13,Inscripcion!$A$1:$E$200,3,FALSE))</f>
        <v/>
      </c>
      <c r="G13" s="121"/>
      <c r="H13" s="156"/>
      <c r="I13" s="112"/>
      <c r="J13" s="112"/>
      <c r="K13" s="112"/>
      <c r="L13" s="105"/>
      <c r="M13" s="105"/>
      <c r="N13" s="105"/>
      <c r="O13" s="105"/>
      <c r="P13" s="157"/>
      <c r="Q13" s="157"/>
      <c r="R13" s="157"/>
      <c r="S13" s="189" t="s">
        <v>73</v>
      </c>
      <c r="T13" s="190"/>
      <c r="U13" s="190"/>
      <c r="V13" s="190"/>
      <c r="W13" s="190"/>
      <c r="X13" s="191"/>
      <c r="Y13" s="131"/>
    </row>
    <row r="14" spans="2:25" ht="12" customHeight="1" x14ac:dyDescent="0.25">
      <c r="B14" s="120" t="s">
        <v>71</v>
      </c>
      <c r="C14" s="108">
        <v>7</v>
      </c>
      <c r="D14" s="109" t="str">
        <f t="shared" si="0"/>
        <v>-</v>
      </c>
      <c r="E14" s="116" t="str">
        <f>IF(ISBLANK(D14),"",IF(EXACT(D14,"-"),"BYE",VLOOKUP(D14,Inscripcion!$A$1:$E$200,2,FALSE)))</f>
        <v>BYE</v>
      </c>
      <c r="F14" s="111" t="str">
        <f>IF(EXACT(D14,"-"),"",VLOOKUP(D14,Inscripcion!$A$1:$E$200,3,FALSE))</f>
        <v/>
      </c>
      <c r="G14" s="126"/>
      <c r="H14" s="112"/>
      <c r="I14" s="112"/>
      <c r="J14" s="112"/>
      <c r="K14" s="112"/>
      <c r="L14" s="105"/>
      <c r="M14" s="105"/>
      <c r="N14" s="105"/>
      <c r="O14" s="105"/>
      <c r="P14" s="158" t="s">
        <v>70</v>
      </c>
      <c r="Q14" s="159">
        <v>1</v>
      </c>
      <c r="R14" s="160" t="s">
        <v>65</v>
      </c>
      <c r="S14" s="115"/>
      <c r="T14" s="116" t="str">
        <f>IF(ISBLANK(S14),"",VLOOKUP(S14,Inscripcion!$A$1:$E$200,2,FALSE))</f>
        <v/>
      </c>
      <c r="U14" s="111" t="str">
        <f>IF(ISBLANK(S14),"",VLOOKUP(S14,Inscripcion!$A$1:$E$200,3,FALSE))</f>
        <v/>
      </c>
      <c r="V14" s="117">
        <f>VLOOKUP(R14,Rifa!$A$1:$C$100,2,FALSE)</f>
        <v>7</v>
      </c>
      <c r="W14" s="118" t="str">
        <f>IF(ISBLANK(S14), "-", S14)</f>
        <v>-</v>
      </c>
      <c r="X14" s="119" t="str">
        <f>IF(X8="","",IF(X8="UP","DO",IF(X8="DO","UP","")))</f>
        <v>DO</v>
      </c>
      <c r="Y14" s="131"/>
    </row>
    <row r="15" spans="2:25" ht="12" customHeight="1" x14ac:dyDescent="0.25">
      <c r="B15" s="107" t="s">
        <v>74</v>
      </c>
      <c r="C15" s="161">
        <v>8</v>
      </c>
      <c r="D15" s="109" t="str">
        <f t="shared" si="0"/>
        <v>-</v>
      </c>
      <c r="E15" s="142" t="str">
        <f>IF(ISBLANK(D15),"",IF(EXACT(D15,"-"),"BYE",VLOOKUP(D15,Inscripcion!$A$1:$E$200,2,FALSE)))</f>
        <v>BYE</v>
      </c>
      <c r="F15" s="143" t="str">
        <f>IF(EXACT(D15,"-"),"",VLOOKUP(D15,Inscripcion!$A$1:$E$200,3,FALSE))</f>
        <v/>
      </c>
      <c r="G15" s="112"/>
      <c r="H15" s="112"/>
      <c r="I15" s="112"/>
      <c r="J15" s="112"/>
      <c r="K15" s="112"/>
      <c r="L15" s="105"/>
      <c r="M15" s="105"/>
      <c r="N15" s="105"/>
      <c r="O15" s="105"/>
      <c r="P15" s="162" t="s">
        <v>70</v>
      </c>
      <c r="Q15" s="163">
        <v>2</v>
      </c>
      <c r="R15" s="164" t="s">
        <v>61</v>
      </c>
      <c r="S15" s="125"/>
      <c r="T15" s="116" t="str">
        <f>IF(ISBLANK(S15),"",VLOOKUP(S15,Inscripcion!$A$1:$E$200,2,FALSE))</f>
        <v/>
      </c>
      <c r="U15" s="111" t="str">
        <f>IF(ISBLANK(S15),"",VLOOKUP(S15,Inscripcion!$A$1:$E$200,3,FALSE))</f>
        <v/>
      </c>
      <c r="V15" s="117">
        <f>VLOOKUP(R15,Rifa!$A$1:$C$100,2,FALSE)</f>
        <v>3</v>
      </c>
      <c r="W15" s="118" t="str">
        <f>IF(ISBLANK(S15), "-", S15)</f>
        <v>-</v>
      </c>
      <c r="X15" s="165" t="str">
        <f>IF(X9="","",IF(X9="UP","DO",IF(X9="DO","UP","")))</f>
        <v>UP</v>
      </c>
      <c r="Y15" s="131"/>
    </row>
    <row r="16" spans="2:25" ht="12" customHeight="1" x14ac:dyDescent="0.25">
      <c r="B16" s="166"/>
      <c r="C16" s="167"/>
      <c r="D16" s="155"/>
      <c r="E16" s="152"/>
      <c r="F16" s="153"/>
      <c r="G16" s="168"/>
      <c r="H16" s="168"/>
      <c r="I16" s="168"/>
      <c r="J16" s="168"/>
      <c r="K16" s="168"/>
      <c r="L16" s="105"/>
      <c r="M16" s="105"/>
      <c r="N16" s="105"/>
      <c r="O16" s="105"/>
      <c r="P16" s="162" t="s">
        <v>70</v>
      </c>
      <c r="Q16" s="163">
        <v>3</v>
      </c>
      <c r="R16" s="164" t="s">
        <v>60</v>
      </c>
      <c r="S16" s="125"/>
      <c r="T16" s="116" t="str">
        <f>IF(ISBLANK(S16),"",VLOOKUP(S16,Inscripcion!$A$1:$E$200,2,FALSE))</f>
        <v/>
      </c>
      <c r="U16" s="111" t="str">
        <f>IF(ISBLANK(S16),"",VLOOKUP(S16,Inscripcion!$A$1:$E$200,3,FALSE))</f>
        <v/>
      </c>
      <c r="V16" s="117">
        <f>VLOOKUP(R16,Rifa!$A$1:$C$100,2,FALSE)</f>
        <v>2</v>
      </c>
      <c r="W16" s="118" t="str">
        <f>IF(ISBLANK(S16), "-", S16)</f>
        <v>-</v>
      </c>
      <c r="X16" s="165" t="str">
        <f>IF(X10="","",IF(X10="UP","DO",IF(X10="DO","UP","")))</f>
        <v>UP</v>
      </c>
      <c r="Y16" s="131"/>
    </row>
    <row r="17" spans="2:25" ht="12" customHeight="1" x14ac:dyDescent="0.25">
      <c r="B17" s="155"/>
      <c r="C17" s="167"/>
      <c r="D17" s="155"/>
      <c r="E17" s="152"/>
      <c r="F17" s="153"/>
      <c r="G17" s="168"/>
      <c r="H17" s="168"/>
      <c r="I17" s="168"/>
      <c r="J17" s="168"/>
      <c r="K17" s="168"/>
      <c r="L17" s="105"/>
      <c r="M17" s="105"/>
      <c r="N17" s="105"/>
      <c r="O17" s="105"/>
      <c r="P17" s="169" t="s">
        <v>70</v>
      </c>
      <c r="Q17" s="170">
        <v>4</v>
      </c>
      <c r="R17" s="171" t="s">
        <v>64</v>
      </c>
      <c r="S17" s="141"/>
      <c r="T17" s="142" t="str">
        <f>IF(ISBLANK(S17),"",VLOOKUP(S17,Inscripcion!$A$1:$E$200,2,FALSE))</f>
        <v/>
      </c>
      <c r="U17" s="143" t="str">
        <f>IF(ISBLANK(S17),"",VLOOKUP(S17,Inscripcion!$A$1:$E$200,3,FALSE))</f>
        <v/>
      </c>
      <c r="V17" s="117">
        <f>VLOOKUP(R17,Rifa!$A$1:$C$100,2,FALSE)</f>
        <v>6</v>
      </c>
      <c r="W17" s="118" t="str">
        <f>IF(ISBLANK(S17), "-", S17)</f>
        <v>-</v>
      </c>
      <c r="X17" s="172" t="str">
        <f>IF(X11="","",IF(X11="UP","DO",IF(X11="DO","UP","")))</f>
        <v>DO</v>
      </c>
      <c r="Y17" s="131"/>
    </row>
    <row r="18" spans="2:25" ht="12" customHeight="1" x14ac:dyDescent="0.25">
      <c r="B18" s="155"/>
      <c r="C18" s="167"/>
      <c r="D18" s="155"/>
      <c r="E18" s="152"/>
      <c r="F18" s="153"/>
      <c r="G18" s="168"/>
      <c r="H18" s="168"/>
      <c r="I18" s="168"/>
      <c r="J18" s="168"/>
      <c r="K18" s="168"/>
      <c r="L18" s="105"/>
      <c r="M18" s="173"/>
      <c r="N18" s="173"/>
      <c r="O18" s="173"/>
      <c r="P18" s="174"/>
      <c r="Q18" s="174"/>
      <c r="R18" s="174"/>
      <c r="S18" s="151"/>
      <c r="T18" s="152"/>
      <c r="U18" s="153"/>
      <c r="V18" s="154"/>
      <c r="W18" s="155"/>
      <c r="X18" s="150"/>
      <c r="Y18" s="131"/>
    </row>
    <row r="19" spans="2:25" ht="12" customHeight="1" x14ac:dyDescent="0.25">
      <c r="B19" s="150"/>
      <c r="C19" s="167"/>
      <c r="D19" s="155"/>
      <c r="E19" s="152"/>
      <c r="F19" s="153"/>
      <c r="G19" s="168"/>
      <c r="H19" s="168"/>
      <c r="I19" s="168"/>
      <c r="J19" s="168"/>
      <c r="K19" s="168"/>
      <c r="L19" s="105"/>
      <c r="M19" s="105"/>
      <c r="N19" s="105"/>
      <c r="O19" s="105"/>
      <c r="P19" s="174"/>
      <c r="Q19" s="174"/>
      <c r="R19" s="174"/>
      <c r="S19" s="151"/>
      <c r="T19" s="152"/>
      <c r="U19" s="153"/>
      <c r="V19" s="154"/>
      <c r="W19" s="155"/>
      <c r="X19" s="150"/>
      <c r="Y19" s="131"/>
    </row>
    <row r="20" spans="2:25" ht="12" customHeight="1" x14ac:dyDescent="0.25">
      <c r="B20" s="150"/>
      <c r="C20" s="167"/>
      <c r="D20" s="155"/>
      <c r="E20" s="152"/>
      <c r="F20" s="153"/>
      <c r="G20" s="168"/>
      <c r="H20" s="168"/>
      <c r="I20" s="168"/>
      <c r="J20" s="168"/>
      <c r="K20" s="168"/>
      <c r="L20" s="105"/>
      <c r="M20" s="105"/>
      <c r="N20" s="105"/>
      <c r="O20" s="105"/>
      <c r="P20" s="174"/>
      <c r="Q20" s="174"/>
      <c r="R20" s="174"/>
      <c r="S20" s="151"/>
      <c r="T20" s="152"/>
      <c r="U20" s="153"/>
      <c r="V20" s="155">
        <v>1</v>
      </c>
      <c r="W20" s="173" t="s">
        <v>75</v>
      </c>
      <c r="X20" s="150"/>
      <c r="Y20" s="105"/>
    </row>
    <row r="21" spans="2:25" ht="12" customHeight="1" x14ac:dyDescent="0.25">
      <c r="B21" s="155"/>
      <c r="C21" s="167"/>
      <c r="D21" s="155"/>
      <c r="E21" s="152"/>
      <c r="F21" s="153"/>
      <c r="G21" s="168"/>
      <c r="H21" s="168"/>
      <c r="I21" s="168"/>
      <c r="J21" s="168"/>
      <c r="K21" s="168"/>
      <c r="L21" s="105"/>
      <c r="M21" s="105"/>
      <c r="N21" s="105"/>
      <c r="O21" s="105"/>
      <c r="P21" s="174"/>
      <c r="Q21" s="174"/>
      <c r="R21" s="174"/>
      <c r="S21" s="151"/>
      <c r="T21" s="152"/>
      <c r="U21" s="153"/>
      <c r="V21" s="155">
        <v>2</v>
      </c>
      <c r="W21" s="173" t="s">
        <v>75</v>
      </c>
      <c r="X21" s="150"/>
      <c r="Y21" s="105"/>
    </row>
    <row r="22" spans="2:25" ht="12" customHeight="1" x14ac:dyDescent="0.25">
      <c r="B22" s="155"/>
      <c r="C22" s="167"/>
      <c r="D22" s="155"/>
      <c r="E22" s="152"/>
      <c r="F22" s="153"/>
      <c r="G22" s="168"/>
      <c r="H22" s="168"/>
      <c r="I22" s="168"/>
      <c r="J22" s="168"/>
      <c r="K22" s="168"/>
      <c r="L22" s="105"/>
      <c r="M22" s="105"/>
      <c r="N22" s="105"/>
      <c r="O22" s="105"/>
      <c r="V22" s="155">
        <v>3</v>
      </c>
      <c r="W22" s="173" t="s">
        <v>75</v>
      </c>
      <c r="Y22" s="105"/>
    </row>
    <row r="23" spans="2:25" ht="12" customHeight="1" x14ac:dyDescent="0.25">
      <c r="B23" s="150"/>
      <c r="C23" s="167"/>
      <c r="D23" s="155"/>
      <c r="E23" s="152"/>
      <c r="F23" s="153"/>
      <c r="G23" s="168"/>
      <c r="H23" s="168"/>
      <c r="I23" s="168"/>
      <c r="J23" s="168"/>
      <c r="K23" s="168"/>
      <c r="L23" s="105"/>
      <c r="M23" s="105"/>
      <c r="N23" s="105"/>
      <c r="O23" s="105"/>
      <c r="V23" s="155">
        <v>4</v>
      </c>
      <c r="W23" s="173" t="s">
        <v>75</v>
      </c>
      <c r="Y23" s="105"/>
    </row>
    <row r="24" spans="2:25" ht="12" customHeight="1" x14ac:dyDescent="0.25">
      <c r="B24" s="166"/>
      <c r="C24" s="167"/>
      <c r="D24" s="155"/>
      <c r="E24" s="152"/>
      <c r="F24" s="153"/>
      <c r="G24" s="168"/>
      <c r="H24" s="168"/>
      <c r="I24" s="168"/>
      <c r="J24" s="168"/>
      <c r="K24" s="168"/>
      <c r="L24" s="168"/>
      <c r="M24" s="168"/>
      <c r="N24" s="105"/>
      <c r="O24" s="105"/>
      <c r="V24" s="155">
        <v>5</v>
      </c>
      <c r="W24" s="173" t="s">
        <v>75</v>
      </c>
      <c r="Y24" s="105"/>
    </row>
    <row r="25" spans="2:25" ht="12" customHeight="1" x14ac:dyDescent="0.25">
      <c r="B25" s="155"/>
      <c r="C25" s="167"/>
      <c r="D25" s="155"/>
      <c r="E25" s="175"/>
      <c r="F25" s="176"/>
      <c r="G25" s="168"/>
      <c r="H25" s="168"/>
      <c r="I25" s="168"/>
      <c r="J25" s="168"/>
      <c r="K25" s="168"/>
      <c r="L25" s="168"/>
      <c r="M25" s="168"/>
      <c r="N25" s="105"/>
      <c r="O25" s="105"/>
      <c r="V25" s="155">
        <v>6</v>
      </c>
      <c r="W25" s="173" t="s">
        <v>75</v>
      </c>
      <c r="Y25" s="106"/>
    </row>
    <row r="26" spans="2:25" ht="12" customHeight="1" x14ac:dyDescent="0.25">
      <c r="B26" s="155"/>
      <c r="C26" s="167"/>
      <c r="D26" s="155"/>
      <c r="E26" s="152"/>
      <c r="F26" s="153"/>
      <c r="G26" s="168"/>
      <c r="H26" s="168"/>
      <c r="I26" s="168"/>
      <c r="J26" s="168"/>
      <c r="K26" s="168"/>
      <c r="L26" s="168"/>
      <c r="M26" s="168"/>
      <c r="N26" s="105"/>
      <c r="O26" s="105"/>
      <c r="V26" s="155">
        <v>7</v>
      </c>
      <c r="W26" s="173" t="s">
        <v>75</v>
      </c>
      <c r="Y26" s="106"/>
    </row>
    <row r="27" spans="2:25" ht="12" customHeight="1" x14ac:dyDescent="0.25">
      <c r="B27" s="155"/>
      <c r="C27" s="167"/>
      <c r="D27" s="155"/>
      <c r="E27" s="152"/>
      <c r="F27" s="153"/>
      <c r="G27" s="168"/>
      <c r="H27" s="168"/>
      <c r="I27" s="168"/>
      <c r="J27" s="168"/>
      <c r="K27" s="168"/>
      <c r="L27" s="168"/>
      <c r="M27" s="168"/>
      <c r="N27" s="105"/>
      <c r="O27" s="105"/>
      <c r="V27" s="155">
        <v>8</v>
      </c>
      <c r="W27" s="173" t="s">
        <v>75</v>
      </c>
      <c r="Y27" s="177"/>
    </row>
    <row r="28" spans="2:25" ht="12" customHeight="1" x14ac:dyDescent="0.25">
      <c r="B28" s="150"/>
      <c r="C28" s="167"/>
      <c r="D28" s="155"/>
      <c r="E28" s="152"/>
      <c r="F28" s="153"/>
      <c r="G28" s="168"/>
      <c r="H28" s="168"/>
      <c r="I28" s="168"/>
      <c r="J28" s="168"/>
      <c r="K28" s="168"/>
      <c r="L28" s="168"/>
      <c r="M28" s="168"/>
      <c r="N28" s="105"/>
      <c r="O28" s="105"/>
    </row>
    <row r="29" spans="2:25" ht="12" customHeight="1" x14ac:dyDescent="0.25">
      <c r="B29" s="155"/>
      <c r="C29" s="167"/>
      <c r="D29" s="155"/>
      <c r="E29" s="152"/>
      <c r="F29" s="153"/>
      <c r="G29" s="168"/>
      <c r="H29" s="168"/>
      <c r="I29" s="168"/>
      <c r="J29" s="168"/>
      <c r="K29" s="168"/>
      <c r="L29" s="168"/>
      <c r="M29" s="168"/>
      <c r="N29" s="105"/>
      <c r="O29" s="105"/>
    </row>
    <row r="30" spans="2:25" ht="12" customHeight="1" x14ac:dyDescent="0.25">
      <c r="B30" s="155"/>
      <c r="C30" s="167"/>
      <c r="D30" s="155"/>
      <c r="E30" s="178"/>
      <c r="F30" s="179"/>
      <c r="G30" s="168"/>
      <c r="H30" s="168"/>
      <c r="I30" s="168"/>
      <c r="J30" s="168"/>
      <c r="K30" s="168"/>
      <c r="L30" s="168"/>
      <c r="M30" s="168"/>
      <c r="N30" s="105"/>
      <c r="O30" s="105"/>
    </row>
    <row r="31" spans="2:25" ht="12" customHeight="1" x14ac:dyDescent="0.25">
      <c r="B31" s="150"/>
      <c r="C31" s="167"/>
      <c r="D31" s="155"/>
      <c r="E31" s="152"/>
      <c r="F31" s="153"/>
      <c r="G31" s="168"/>
      <c r="H31" s="168"/>
      <c r="I31" s="168"/>
      <c r="J31" s="168"/>
      <c r="K31" s="168"/>
      <c r="L31" s="168"/>
      <c r="M31" s="168"/>
      <c r="N31" s="105"/>
      <c r="O31" s="105"/>
    </row>
    <row r="32" spans="2:25" ht="12" customHeight="1" x14ac:dyDescent="0.25">
      <c r="B32" s="150"/>
      <c r="C32" s="167"/>
      <c r="D32" s="155"/>
      <c r="E32" s="152"/>
      <c r="F32" s="153"/>
      <c r="G32" s="168"/>
      <c r="H32" s="168"/>
      <c r="I32" s="168"/>
      <c r="J32" s="168"/>
      <c r="K32" s="168"/>
      <c r="L32" s="168"/>
      <c r="M32" s="168"/>
      <c r="N32" s="105"/>
      <c r="O32" s="105"/>
    </row>
    <row r="33" spans="2:25" ht="12" customHeight="1" x14ac:dyDescent="0.25">
      <c r="B33" s="155"/>
      <c r="C33" s="167"/>
      <c r="D33" s="155"/>
      <c r="E33" s="175"/>
      <c r="F33" s="176"/>
      <c r="G33" s="168"/>
      <c r="H33" s="168"/>
      <c r="I33" s="168"/>
      <c r="J33" s="168"/>
      <c r="K33" s="168"/>
      <c r="L33" s="168"/>
      <c r="M33" s="168"/>
      <c r="N33" s="105"/>
      <c r="O33" s="105"/>
      <c r="S33" s="105"/>
      <c r="X33" s="105"/>
    </row>
    <row r="34" spans="2:25" ht="12" customHeight="1" x14ac:dyDescent="0.25">
      <c r="B34" s="155"/>
      <c r="C34" s="167"/>
      <c r="D34" s="155"/>
      <c r="E34" s="152"/>
      <c r="F34" s="153"/>
      <c r="G34" s="168"/>
      <c r="H34" s="168"/>
      <c r="I34" s="168"/>
      <c r="J34" s="168"/>
      <c r="K34" s="168"/>
      <c r="L34" s="168"/>
      <c r="M34" s="168"/>
      <c r="N34" s="105"/>
      <c r="O34" s="105"/>
      <c r="S34" s="105"/>
      <c r="X34" s="105"/>
    </row>
    <row r="35" spans="2:25" ht="12" customHeight="1" x14ac:dyDescent="0.25">
      <c r="B35" s="150"/>
      <c r="C35" s="167"/>
      <c r="D35" s="155"/>
      <c r="E35" s="152"/>
      <c r="F35" s="153"/>
      <c r="G35" s="168"/>
      <c r="H35" s="168"/>
      <c r="I35" s="168"/>
      <c r="J35" s="168"/>
      <c r="K35" s="168"/>
      <c r="L35" s="168"/>
      <c r="M35" s="168"/>
      <c r="N35" s="105"/>
      <c r="O35" s="105"/>
      <c r="S35" s="105"/>
      <c r="X35" s="105"/>
    </row>
    <row r="36" spans="2:25" ht="12" customHeight="1" x14ac:dyDescent="0.25">
      <c r="B36" s="155"/>
      <c r="C36" s="167"/>
      <c r="D36" s="155"/>
      <c r="E36" s="152"/>
      <c r="F36" s="153"/>
      <c r="G36" s="168"/>
      <c r="H36" s="168"/>
      <c r="I36" s="168"/>
      <c r="J36" s="168"/>
      <c r="K36" s="168"/>
      <c r="L36" s="168"/>
      <c r="M36" s="168"/>
      <c r="N36" s="105"/>
      <c r="O36" s="105"/>
      <c r="S36" s="105"/>
      <c r="X36" s="105"/>
    </row>
    <row r="37" spans="2:25" ht="12" customHeight="1" x14ac:dyDescent="0.25">
      <c r="B37" s="155"/>
      <c r="C37" s="167"/>
      <c r="D37" s="155"/>
      <c r="E37" s="152"/>
      <c r="F37" s="153"/>
      <c r="G37" s="168"/>
      <c r="H37" s="168"/>
      <c r="I37" s="168"/>
      <c r="J37" s="168"/>
      <c r="K37" s="168"/>
      <c r="L37" s="168"/>
      <c r="M37" s="168"/>
      <c r="N37" s="105"/>
      <c r="O37" s="105"/>
      <c r="P37" s="106"/>
      <c r="Q37" s="106"/>
      <c r="R37" s="106"/>
      <c r="S37" s="106"/>
      <c r="T37" s="106"/>
      <c r="U37" s="180"/>
      <c r="V37" s="106"/>
      <c r="W37" s="106"/>
      <c r="X37" s="106"/>
    </row>
    <row r="38" spans="2:25" ht="12" customHeight="1" x14ac:dyDescent="0.25">
      <c r="B38" s="155"/>
      <c r="C38" s="167"/>
      <c r="D38" s="155"/>
      <c r="E38" s="178"/>
      <c r="F38" s="179"/>
      <c r="G38" s="168"/>
      <c r="H38" s="168"/>
      <c r="I38" s="168"/>
      <c r="J38" s="168"/>
      <c r="K38" s="168"/>
      <c r="L38" s="168"/>
      <c r="M38" s="168"/>
      <c r="N38" s="105"/>
      <c r="O38" s="105"/>
      <c r="P38" s="106"/>
      <c r="Q38" s="106"/>
      <c r="R38" s="106"/>
      <c r="S38" s="106"/>
      <c r="T38" s="106"/>
      <c r="U38" s="180"/>
      <c r="V38" s="106"/>
      <c r="W38" s="106"/>
      <c r="X38" s="106"/>
    </row>
    <row r="39" spans="2:25" ht="12" customHeight="1" x14ac:dyDescent="0.25">
      <c r="B39" s="150"/>
      <c r="C39" s="167"/>
      <c r="D39" s="155"/>
      <c r="E39" s="152"/>
      <c r="F39" s="153"/>
      <c r="G39" s="168"/>
      <c r="H39" s="168"/>
      <c r="I39" s="168"/>
      <c r="J39" s="168"/>
      <c r="K39" s="168"/>
      <c r="L39" s="168"/>
      <c r="M39" s="168"/>
      <c r="N39" s="106"/>
      <c r="O39" s="106"/>
      <c r="P39" s="106"/>
      <c r="Q39" s="106"/>
      <c r="R39" s="106"/>
      <c r="S39" s="106"/>
      <c r="T39" s="106"/>
      <c r="U39" s="180"/>
      <c r="V39" s="106"/>
      <c r="W39" s="106"/>
      <c r="X39" s="106"/>
    </row>
    <row r="40" spans="2:25" ht="12" customHeight="1" x14ac:dyDescent="0.25">
      <c r="B40" s="155"/>
      <c r="C40" s="155"/>
      <c r="D40" s="155"/>
      <c r="E40" s="155"/>
      <c r="F40" s="153"/>
      <c r="G40" s="155"/>
      <c r="H40" s="155"/>
      <c r="I40" s="155"/>
      <c r="J40" s="155"/>
      <c r="K40" s="155"/>
      <c r="L40" s="168"/>
      <c r="M40" s="168"/>
      <c r="N40" s="106"/>
      <c r="O40" s="106"/>
      <c r="P40" s="106"/>
      <c r="Q40" s="106"/>
      <c r="R40" s="106"/>
      <c r="S40" s="106"/>
      <c r="T40" s="106"/>
      <c r="U40" s="180"/>
      <c r="V40" s="106"/>
      <c r="W40" s="106"/>
      <c r="X40" s="106"/>
      <c r="Y40" s="181"/>
    </row>
    <row r="41" spans="2:25" ht="12" customHeight="1" x14ac:dyDescent="0.25">
      <c r="B41" s="155"/>
      <c r="C41" s="155"/>
      <c r="D41" s="155"/>
      <c r="E41" s="155"/>
      <c r="F41" s="153"/>
      <c r="G41" s="155"/>
      <c r="H41" s="155"/>
      <c r="I41" s="155"/>
      <c r="J41" s="155"/>
      <c r="K41" s="155"/>
      <c r="L41" s="105"/>
      <c r="M41" s="105"/>
      <c r="N41" s="106"/>
      <c r="O41" s="106"/>
      <c r="P41" s="106"/>
      <c r="Q41" s="106"/>
      <c r="R41" s="106"/>
      <c r="S41" s="106"/>
      <c r="T41" s="106"/>
      <c r="U41" s="180"/>
      <c r="V41" s="106"/>
      <c r="W41" s="106"/>
      <c r="X41" s="106"/>
      <c r="Y41" s="106"/>
    </row>
    <row r="42" spans="2:25" ht="12" customHeight="1" x14ac:dyDescent="0.25">
      <c r="B42" s="155"/>
      <c r="C42" s="155"/>
      <c r="D42" s="155"/>
      <c r="E42" s="155"/>
      <c r="F42" s="153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81"/>
      <c r="T42" s="106" t="s">
        <v>76</v>
      </c>
      <c r="U42" s="153" t="s">
        <v>76</v>
      </c>
      <c r="V42" s="155"/>
      <c r="W42" s="173"/>
      <c r="X42" s="181"/>
      <c r="Y42" s="106"/>
    </row>
    <row r="43" spans="2:25" ht="12" customHeight="1" x14ac:dyDescent="0.25">
      <c r="B43" s="155"/>
      <c r="C43" s="155"/>
      <c r="D43" s="155"/>
      <c r="E43" s="155"/>
      <c r="F43" s="153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81"/>
      <c r="T43" s="106"/>
      <c r="U43" s="153"/>
      <c r="V43" s="155"/>
      <c r="W43" s="173"/>
      <c r="X43" s="181"/>
      <c r="Y43" s="106"/>
    </row>
    <row r="44" spans="2:25" ht="12" customHeight="1" x14ac:dyDescent="0.25">
      <c r="B44" s="155"/>
      <c r="C44" s="155"/>
      <c r="D44" s="155"/>
      <c r="E44" s="155"/>
      <c r="F44" s="153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81"/>
      <c r="T44" s="106"/>
      <c r="U44" s="153"/>
      <c r="V44" s="155"/>
      <c r="W44" s="173"/>
      <c r="X44" s="181"/>
      <c r="Y44" s="106"/>
    </row>
    <row r="45" spans="2:25" ht="12" customHeight="1" x14ac:dyDescent="0.25">
      <c r="B45" s="155"/>
      <c r="C45" s="155"/>
      <c r="D45" s="155"/>
      <c r="E45" s="155"/>
      <c r="F45" s="153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81"/>
      <c r="T45" s="106"/>
      <c r="U45" s="153"/>
      <c r="V45" s="155"/>
      <c r="W45" s="173"/>
      <c r="X45" s="181"/>
      <c r="Y45" s="106"/>
    </row>
    <row r="46" spans="2:25" ht="12" customHeight="1" x14ac:dyDescent="0.25">
      <c r="B46" s="155"/>
      <c r="C46" s="155"/>
      <c r="D46" s="155"/>
      <c r="E46" s="155"/>
      <c r="F46" s="153"/>
      <c r="G46" s="155"/>
      <c r="H46" s="155"/>
      <c r="I46" s="155"/>
      <c r="J46" s="155"/>
      <c r="K46" s="155"/>
      <c r="L46" s="155"/>
      <c r="M46" s="155"/>
      <c r="N46" s="155"/>
      <c r="O46" s="155"/>
      <c r="P46" s="173"/>
      <c r="Q46" s="173"/>
      <c r="R46" s="173"/>
      <c r="S46" s="181"/>
      <c r="T46" s="106"/>
      <c r="V46" s="155"/>
      <c r="W46" s="173"/>
      <c r="X46" s="181"/>
      <c r="Y46" s="106"/>
    </row>
    <row r="47" spans="2:25" ht="12.75" customHeight="1" x14ac:dyDescent="0.25">
      <c r="P47" s="173"/>
      <c r="Q47" s="173"/>
      <c r="R47" s="173"/>
      <c r="S47" s="181"/>
      <c r="T47" s="106"/>
      <c r="V47" s="155"/>
      <c r="W47" s="173"/>
      <c r="X47" s="181"/>
      <c r="Y47" s="106"/>
    </row>
    <row r="48" spans="2:25" ht="12.75" customHeight="1" x14ac:dyDescent="0.25">
      <c r="P48" s="173"/>
      <c r="Q48" s="173"/>
      <c r="R48" s="173"/>
      <c r="S48" s="181"/>
      <c r="T48" s="106"/>
      <c r="V48" s="155"/>
      <c r="W48" s="173"/>
      <c r="X48" s="181"/>
      <c r="Y48" s="106"/>
    </row>
    <row r="49" spans="16:25" ht="12.75" customHeight="1" x14ac:dyDescent="0.25">
      <c r="P49" s="173"/>
      <c r="Q49" s="173"/>
      <c r="R49" s="173"/>
      <c r="S49" s="181"/>
      <c r="T49" s="106"/>
      <c r="V49" s="155"/>
      <c r="W49" s="173"/>
      <c r="X49" s="181"/>
      <c r="Y49" s="106"/>
    </row>
    <row r="50" spans="16:25" ht="12.75" customHeight="1" x14ac:dyDescent="0.25">
      <c r="P50" s="173"/>
      <c r="Q50" s="173"/>
      <c r="R50" s="173"/>
      <c r="S50" s="181"/>
      <c r="T50" s="106"/>
      <c r="V50" s="155"/>
      <c r="W50" s="173"/>
      <c r="X50" s="181"/>
      <c r="Y50" s="106"/>
    </row>
    <row r="51" spans="16:25" ht="12.75" customHeight="1" x14ac:dyDescent="0.25">
      <c r="P51" s="173"/>
      <c r="Q51" s="173"/>
      <c r="R51" s="173"/>
      <c r="S51" s="181"/>
      <c r="T51" s="106"/>
      <c r="V51" s="155"/>
      <c r="W51" s="173"/>
      <c r="X51" s="181"/>
      <c r="Y51" s="106"/>
    </row>
    <row r="52" spans="16:25" ht="12.75" customHeight="1" x14ac:dyDescent="0.25">
      <c r="P52" s="173"/>
      <c r="Q52" s="173"/>
      <c r="R52" s="173"/>
      <c r="S52" s="181"/>
      <c r="T52" s="106"/>
      <c r="V52" s="155"/>
      <c r="W52" s="173"/>
      <c r="X52" s="181"/>
      <c r="Y52" s="106"/>
    </row>
    <row r="53" spans="16:25" ht="12.75" customHeight="1" x14ac:dyDescent="0.25">
      <c r="P53" s="173"/>
      <c r="Q53" s="173"/>
      <c r="R53" s="173"/>
      <c r="S53" s="181"/>
      <c r="T53" s="106"/>
      <c r="V53" s="155"/>
      <c r="W53" s="173"/>
      <c r="X53" s="181"/>
      <c r="Y53" s="106"/>
    </row>
    <row r="54" spans="16:25" ht="12.75" customHeight="1" x14ac:dyDescent="0.25">
      <c r="P54" s="173"/>
      <c r="Q54" s="173"/>
      <c r="R54" s="173"/>
      <c r="S54" s="181"/>
      <c r="T54" s="106"/>
      <c r="V54" s="155"/>
      <c r="W54" s="173"/>
      <c r="X54" s="181"/>
      <c r="Y54" s="106"/>
    </row>
    <row r="55" spans="16:25" ht="12.75" customHeight="1" x14ac:dyDescent="0.25">
      <c r="P55" s="173"/>
      <c r="Q55" s="173"/>
      <c r="R55" s="173"/>
      <c r="S55" s="181"/>
      <c r="T55" s="106"/>
      <c r="V55" s="155"/>
      <c r="W55" s="173"/>
      <c r="X55" s="181"/>
      <c r="Y55" s="106"/>
    </row>
    <row r="56" spans="16:25" ht="12.75" customHeight="1" x14ac:dyDescent="0.25">
      <c r="P56" s="173"/>
      <c r="Q56" s="173"/>
      <c r="R56" s="173"/>
      <c r="S56" s="181"/>
      <c r="T56" s="106"/>
      <c r="V56" s="155"/>
      <c r="W56" s="173"/>
      <c r="X56" s="181"/>
      <c r="Y56" s="106"/>
    </row>
    <row r="57" spans="16:25" ht="12.75" customHeight="1" x14ac:dyDescent="0.25">
      <c r="P57" s="173"/>
      <c r="Q57" s="173"/>
      <c r="R57" s="173"/>
      <c r="S57" s="181"/>
      <c r="T57" s="106"/>
      <c r="V57" s="155"/>
      <c r="W57" s="173"/>
      <c r="X57" s="181"/>
      <c r="Y57" s="106"/>
    </row>
    <row r="58" spans="16:25" ht="12.75" customHeight="1" x14ac:dyDescent="0.25">
      <c r="P58" s="173"/>
      <c r="Q58" s="173"/>
      <c r="R58" s="173"/>
      <c r="S58" s="181"/>
      <c r="T58" s="106"/>
      <c r="V58" s="155"/>
      <c r="W58" s="173"/>
      <c r="X58" s="181"/>
      <c r="Y58" s="106"/>
    </row>
    <row r="59" spans="16:25" ht="12.75" customHeight="1" x14ac:dyDescent="0.25">
      <c r="P59" s="173"/>
      <c r="Q59" s="173"/>
      <c r="R59" s="173"/>
      <c r="S59" s="181"/>
      <c r="T59" s="106"/>
      <c r="V59" s="155"/>
      <c r="W59" s="173"/>
      <c r="X59" s="181"/>
      <c r="Y59" s="106"/>
    </row>
    <row r="60" spans="16:25" ht="12.75" customHeight="1" x14ac:dyDescent="0.25">
      <c r="P60" s="173"/>
      <c r="Q60" s="173"/>
      <c r="R60" s="173"/>
      <c r="S60" s="181"/>
      <c r="T60" s="106"/>
      <c r="V60" s="155"/>
      <c r="W60" s="173"/>
      <c r="X60" s="181"/>
      <c r="Y60" s="106"/>
    </row>
    <row r="61" spans="16:25" ht="12.75" customHeight="1" x14ac:dyDescent="0.25">
      <c r="P61" s="173"/>
      <c r="Q61" s="173"/>
      <c r="R61" s="173"/>
      <c r="S61" s="181"/>
      <c r="T61" s="106"/>
      <c r="V61" s="155"/>
      <c r="W61" s="173"/>
      <c r="X61" s="181"/>
      <c r="Y61" s="106"/>
    </row>
    <row r="62" spans="16:25" ht="12.75" customHeight="1" x14ac:dyDescent="0.25">
      <c r="P62" s="173"/>
      <c r="Q62" s="173"/>
      <c r="R62" s="173"/>
      <c r="S62" s="181"/>
      <c r="T62" s="106"/>
      <c r="V62" s="155"/>
      <c r="W62" s="173"/>
      <c r="X62" s="181"/>
      <c r="Y62" s="106"/>
    </row>
    <row r="63" spans="16:25" ht="12.75" customHeight="1" x14ac:dyDescent="0.25">
      <c r="P63" s="173"/>
      <c r="Q63" s="173"/>
      <c r="R63" s="173"/>
      <c r="S63" s="181"/>
      <c r="T63" s="106"/>
      <c r="V63" s="155"/>
      <c r="W63" s="173"/>
      <c r="X63" s="181"/>
      <c r="Y63" s="106"/>
    </row>
    <row r="64" spans="16:25" ht="12.75" customHeight="1" x14ac:dyDescent="0.25">
      <c r="P64" s="173"/>
      <c r="Q64" s="173"/>
      <c r="R64" s="173"/>
      <c r="S64" s="181"/>
      <c r="T64" s="106"/>
      <c r="V64" s="155"/>
      <c r="W64" s="173"/>
      <c r="X64" s="181"/>
      <c r="Y64" s="106"/>
    </row>
    <row r="65" spans="16:25" ht="12.75" customHeight="1" x14ac:dyDescent="0.25">
      <c r="P65" s="173"/>
      <c r="Q65" s="173"/>
      <c r="R65" s="173"/>
      <c r="S65" s="181"/>
      <c r="T65" s="106"/>
      <c r="V65" s="155"/>
      <c r="W65" s="173"/>
      <c r="X65" s="181"/>
      <c r="Y65" s="106"/>
    </row>
    <row r="66" spans="16:25" ht="12.75" customHeight="1" x14ac:dyDescent="0.25">
      <c r="V66" s="155"/>
      <c r="W66" s="173"/>
    </row>
    <row r="67" spans="16:25" ht="12.75" customHeight="1" x14ac:dyDescent="0.25">
      <c r="V67" s="155"/>
      <c r="W67" s="173"/>
    </row>
    <row r="68" spans="16:25" ht="12.75" customHeight="1" x14ac:dyDescent="0.25">
      <c r="V68" s="155"/>
      <c r="W68" s="173"/>
    </row>
    <row r="69" spans="16:25" ht="12.75" customHeight="1" x14ac:dyDescent="0.25">
      <c r="V69" s="155"/>
      <c r="W69" s="173"/>
    </row>
    <row r="70" spans="16:25" ht="12.75" customHeight="1" x14ac:dyDescent="0.25">
      <c r="V70" s="155"/>
      <c r="W70" s="173"/>
    </row>
    <row r="71" spans="16:25" ht="12.75" customHeight="1" x14ac:dyDescent="0.25">
      <c r="V71" s="155"/>
      <c r="W71" s="173"/>
    </row>
    <row r="72" spans="16:25" ht="12.75" customHeight="1" x14ac:dyDescent="0.25">
      <c r="V72" s="155"/>
      <c r="W72" s="173"/>
    </row>
    <row r="73" spans="16:25" ht="12.75" customHeight="1" x14ac:dyDescent="0.25">
      <c r="V73" s="155"/>
      <c r="W73" s="173"/>
    </row>
  </sheetData>
  <mergeCells count="3">
    <mergeCell ref="B5:X6"/>
    <mergeCell ref="S7:X7"/>
    <mergeCell ref="S13:X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Inscripcion</vt:lpstr>
      <vt:lpstr>Grupo 1 (A)</vt:lpstr>
      <vt:lpstr>Grupo 2 (B)</vt:lpstr>
      <vt:lpstr>Grupo 3 (C)</vt:lpstr>
      <vt:lpstr>Grupo 4 (D)</vt:lpstr>
      <vt:lpstr>Rifa</vt:lpstr>
      <vt:lpstr>Llave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2023-09-01T21:33:14Z</dcterms:created>
  <dcterms:modified xsi:type="dcterms:W3CDTF">2023-09-02T00:10:12Z</dcterms:modified>
</cp:coreProperties>
</file>